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36" windowWidth="15360" windowHeight="805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<sst xmlns="http://schemas.openxmlformats.org/spreadsheetml/2006/main" count="210" uniqueCount="182">
  <si>
    <t>Client</t>
  </si>
  <si>
    <t>Estimated Weight</t>
  </si>
  <si>
    <t>Weight</t>
  </si>
  <si>
    <t>Origin</t>
  </si>
  <si>
    <t>Destination</t>
  </si>
  <si>
    <t>Cube</t>
  </si>
  <si>
    <t>Straight</t>
  </si>
  <si>
    <t>Hall tree rack</t>
  </si>
  <si>
    <t>Hide-a-bed</t>
  </si>
  <si>
    <t>Magazine rack</t>
  </si>
  <si>
    <t>Organ</t>
  </si>
  <si>
    <t>Wall unit</t>
  </si>
  <si>
    <t>Sub total</t>
  </si>
  <si>
    <t>Dining Room</t>
  </si>
  <si>
    <t>Breakfront</t>
  </si>
  <si>
    <t>Buffet</t>
  </si>
  <si>
    <t>Chair</t>
  </si>
  <si>
    <t>Hutch</t>
  </si>
  <si>
    <t>Rug, large</t>
  </si>
  <si>
    <t>Desciption</t>
  </si>
  <si>
    <t>Bookshelves</t>
  </si>
  <si>
    <t>Chair,                 arm</t>
  </si>
  <si>
    <t>Rocker</t>
  </si>
  <si>
    <t>Overstuffed</t>
  </si>
  <si>
    <t>Desk, small</t>
  </si>
  <si>
    <t>Fireplace, equipment</t>
  </si>
  <si>
    <t>Floor lamp</t>
  </si>
  <si>
    <t>Foot stool / ottoman</t>
  </si>
  <si>
    <t>Grandfather clock</t>
  </si>
  <si>
    <t>Grandmother clock</t>
  </si>
  <si>
    <t>Piano, apt. size</t>
  </si>
  <si>
    <t>Piano, baby, gr, up</t>
  </si>
  <si>
    <t>Radio k7 recorder</t>
  </si>
  <si>
    <t>Rug, small</t>
  </si>
  <si>
    <t>Sofa,           loveseat</t>
  </si>
  <si>
    <t>3 cushions</t>
  </si>
  <si>
    <t>Speaker</t>
  </si>
  <si>
    <t>Stereo cabinet</t>
  </si>
  <si>
    <t>Stereo component</t>
  </si>
  <si>
    <t>Table (coffee, …)</t>
  </si>
  <si>
    <t>TV and stand</t>
  </si>
  <si>
    <t>VCR / DVD</t>
  </si>
  <si>
    <t>Corner cabinet</t>
  </si>
  <si>
    <t>Server / Tea cart</t>
  </si>
  <si>
    <t>Table,            dinette</t>
  </si>
  <si>
    <t>Extension</t>
  </si>
  <si>
    <t>Bedroom</t>
  </si>
  <si>
    <t>Bed, single</t>
  </si>
  <si>
    <t xml:space="preserve">        double</t>
  </si>
  <si>
    <t xml:space="preserve">        king, queen,…</t>
  </si>
  <si>
    <t xml:space="preserve">        bunk</t>
  </si>
  <si>
    <t>Cedar chest</t>
  </si>
  <si>
    <t>Dresser, single</t>
  </si>
  <si>
    <t xml:space="preserve">               double</t>
  </si>
  <si>
    <t xml:space="preserve">               triple</t>
  </si>
  <si>
    <t>Night table</t>
  </si>
  <si>
    <t>Rug, Large</t>
  </si>
  <si>
    <t>Rug, Small</t>
  </si>
  <si>
    <t>Television &amp; Stand</t>
  </si>
  <si>
    <t>Vanity</t>
  </si>
  <si>
    <t>Wardrobe, wood</t>
  </si>
  <si>
    <t>Total of column 1</t>
  </si>
  <si>
    <t>Living Room</t>
  </si>
  <si>
    <t>Nursery</t>
  </si>
  <si>
    <t>Bassinette</t>
  </si>
  <si>
    <t>Chest, drawers</t>
  </si>
  <si>
    <t xml:space="preserve">            toys</t>
  </si>
  <si>
    <t>Crib</t>
  </si>
  <si>
    <t>Playpen</t>
  </si>
  <si>
    <t>Kitchen</t>
  </si>
  <si>
    <t>Chair, straight</t>
  </si>
  <si>
    <t xml:space="preserve">          high</t>
  </si>
  <si>
    <t>Ironing board</t>
  </si>
  <si>
    <t>Stool</t>
  </si>
  <si>
    <t>Table, 4' or less</t>
  </si>
  <si>
    <t xml:space="preserve">Table, 5'-6' </t>
  </si>
  <si>
    <t>Appliances</t>
  </si>
  <si>
    <t>Air conditioner</t>
  </si>
  <si>
    <t>Dehumidifier</t>
  </si>
  <si>
    <t>Dishwasher</t>
  </si>
  <si>
    <t>Dryer</t>
  </si>
  <si>
    <t>Floor polisher</t>
  </si>
  <si>
    <t>Freezer, 10 or less*</t>
  </si>
  <si>
    <t>Freezer, 11 to 15*</t>
  </si>
  <si>
    <t>Freezer, 16 or more*</t>
  </si>
  <si>
    <t>Humidifier</t>
  </si>
  <si>
    <t>Microwave oven</t>
  </si>
  <si>
    <t>Frige, 6 cuft or less</t>
  </si>
  <si>
    <t>Frige, 7 to 10 cuft</t>
  </si>
  <si>
    <t>Frige, 11cuft &amp; more</t>
  </si>
  <si>
    <t>Sewing ma. Portable</t>
  </si>
  <si>
    <t>Sewing ma. Cabinet</t>
  </si>
  <si>
    <t>Trash compactor</t>
  </si>
  <si>
    <t>Vaccuum cleaner</t>
  </si>
  <si>
    <t>Washer</t>
  </si>
  <si>
    <t>Porch, Outdoor Furniture &amp; Equipment</t>
  </si>
  <si>
    <t>BBQ, charcoal</t>
  </si>
  <si>
    <t>BBQ, Gas</t>
  </si>
  <si>
    <t>Chaise Lounge</t>
  </si>
  <si>
    <t>Garden hose</t>
  </si>
  <si>
    <t>Ladder, extension</t>
  </si>
  <si>
    <t xml:space="preserve">             step</t>
  </si>
  <si>
    <t>Lawn chair</t>
  </si>
  <si>
    <t>Lawn table</t>
  </si>
  <si>
    <t>Lawn umbrella</t>
  </si>
  <si>
    <t>Mower, electric</t>
  </si>
  <si>
    <t xml:space="preserve">             gas</t>
  </si>
  <si>
    <t xml:space="preserve">           riding (1-7hp)</t>
  </si>
  <si>
    <t>Outboard motor</t>
  </si>
  <si>
    <t>Outdoor swing</t>
  </si>
  <si>
    <t>Picnic table</t>
  </si>
  <si>
    <t>Snow blower</t>
  </si>
  <si>
    <t>Tools, garden</t>
  </si>
  <si>
    <t>Wading pool, child's</t>
  </si>
  <si>
    <t>Wheelbarrow</t>
  </si>
  <si>
    <t>Total of column 2</t>
  </si>
  <si>
    <t>Miscellaneous</t>
  </si>
  <si>
    <t>Ash/trash can</t>
  </si>
  <si>
    <t>Bicycle</t>
  </si>
  <si>
    <t>Cabinet, filing (2 dr)</t>
  </si>
  <si>
    <t>Cabinet, filing (4 dr)</t>
  </si>
  <si>
    <t>Carriage, baby</t>
  </si>
  <si>
    <t>Clothes hamper</t>
  </si>
  <si>
    <t>Computer &amp;  printer</t>
  </si>
  <si>
    <t>Desk, office</t>
  </si>
  <si>
    <t>Exercise bike</t>
  </si>
  <si>
    <t>Folding chair/table</t>
  </si>
  <si>
    <t>Golf bag, Skis, sled</t>
  </si>
  <si>
    <t>Gun cabinet</t>
  </si>
  <si>
    <t>Heater, gas/electric</t>
  </si>
  <si>
    <t>Ping pong table</t>
  </si>
  <si>
    <t>Plant stand</t>
  </si>
  <si>
    <t>Pool table 4'x8'</t>
  </si>
  <si>
    <t>Pool talbe slate</t>
  </si>
  <si>
    <t>Power saw, table</t>
  </si>
  <si>
    <t>Rowing machine</t>
  </si>
  <si>
    <t>Shelves, metal</t>
  </si>
  <si>
    <t>Stroller</t>
  </si>
  <si>
    <t>Suitcase</t>
  </si>
  <si>
    <t>Tire</t>
  </si>
  <si>
    <t>Tire, mounted</t>
  </si>
  <si>
    <t>Tool chest, small</t>
  </si>
  <si>
    <t xml:space="preserve">                   large</t>
  </si>
  <si>
    <t>Trunk, steamer</t>
  </si>
  <si>
    <t>Typewriter</t>
  </si>
  <si>
    <t>Vehicle, child's</t>
  </si>
  <si>
    <t>Work bench</t>
  </si>
  <si>
    <t>Workmate</t>
  </si>
  <si>
    <t>Containers</t>
  </si>
  <si>
    <t>Appliance/tea</t>
  </si>
  <si>
    <t>Carton</t>
  </si>
  <si>
    <t>Carton (books)</t>
  </si>
  <si>
    <t>China</t>
  </si>
  <si>
    <t xml:space="preserve">Gun  </t>
  </si>
  <si>
    <t>Lampshade</t>
  </si>
  <si>
    <t>Mattress, single</t>
  </si>
  <si>
    <t xml:space="preserve">                double</t>
  </si>
  <si>
    <t xml:space="preserve">                king/queen</t>
  </si>
  <si>
    <t xml:space="preserve">                crib</t>
  </si>
  <si>
    <t>Mirror, small</t>
  </si>
  <si>
    <t xml:space="preserve">           large</t>
  </si>
  <si>
    <t>Wardrobe</t>
  </si>
  <si>
    <t>Total column 1</t>
  </si>
  <si>
    <t>Total column 2</t>
  </si>
  <si>
    <t>Total column 3</t>
  </si>
  <si>
    <t>Total of Column 3</t>
  </si>
  <si>
    <t>No. Articles</t>
  </si>
  <si>
    <t>#</t>
  </si>
  <si>
    <t>Remarks</t>
  </si>
  <si>
    <t>Total estimated</t>
  </si>
  <si>
    <t>cubic feet</t>
  </si>
  <si>
    <t>Total Estimated</t>
  </si>
  <si>
    <t>Average weight</t>
  </si>
  <si>
    <t>TV, portable</t>
  </si>
  <si>
    <t>Fan, desk</t>
  </si>
  <si>
    <t>Fan, Floor</t>
  </si>
  <si>
    <t>TV, large screen</t>
  </si>
  <si>
    <t>Weight (cu.ft. x 6.5)</t>
  </si>
  <si>
    <t>Range - Stove</t>
  </si>
  <si>
    <t>Phne #</t>
  </si>
  <si>
    <t xml:space="preserve">E-mail address </t>
  </si>
  <si>
    <t>Tel 800.210.1019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</si>
</sst>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double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6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right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25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 horizontal="right"/>
    </xf>
    <xf numFmtId="0" fontId="1" fillId="0" borderId="34" xfId="0" applyFont="1" applyBorder="1" applyAlignment="1">
      <alignment/>
    </xf>
    <xf numFmtId="0" fontId="1" fillId="0" borderId="34" xfId="0" applyFont="1" applyBorder="1" applyAlignment="1">
      <alignment horizontal="right"/>
    </xf>
    <xf numFmtId="0" fontId="1" fillId="0" borderId="35" xfId="0" applyFont="1" applyBorder="1" applyAlignment="1">
      <alignment/>
    </xf>
    <xf numFmtId="0" fontId="1" fillId="0" borderId="35" xfId="0" applyFont="1" applyBorder="1" applyAlignment="1">
      <alignment horizontal="right"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8" xfId="0" applyFont="1" applyBorder="1" applyAlignment="1">
      <alignment horizontal="right"/>
    </xf>
    <xf numFmtId="0" fontId="1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41" xfId="0" applyFont="1" applyBorder="1" applyAlignment="1">
      <alignment/>
    </xf>
    <xf numFmtId="0" fontId="1" fillId="0" borderId="27" xfId="0" applyFont="1" applyBorder="1" applyAlignment="1">
      <alignment horizontal="right"/>
    </xf>
    <xf numFmtId="0" fontId="1" fillId="0" borderId="36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49" xfId="0" applyFont="1" applyBorder="1" applyAlignment="1">
      <alignment horizontal="right"/>
    </xf>
    <xf numFmtId="0" fontId="1" fillId="0" borderId="50" xfId="0" applyFont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1" fillId="0" borderId="53" xfId="0" applyFont="1" applyBorder="1" applyAlignment="1">
      <alignment/>
    </xf>
    <xf numFmtId="0" fontId="1" fillId="0" borderId="54" xfId="0" applyFont="1" applyBorder="1" applyAlignment="1">
      <alignment horizontal="right"/>
    </xf>
    <xf numFmtId="0" fontId="1" fillId="0" borderId="54" xfId="0" applyFont="1" applyBorder="1" applyAlignment="1">
      <alignment/>
    </xf>
    <xf numFmtId="0" fontId="1" fillId="0" borderId="55" xfId="0" applyFont="1" applyBorder="1" applyAlignment="1">
      <alignment/>
    </xf>
    <xf numFmtId="0" fontId="1" fillId="0" borderId="56" xfId="0" applyFont="1" applyBorder="1" applyAlignment="1">
      <alignment/>
    </xf>
    <xf numFmtId="0" fontId="1" fillId="0" borderId="57" xfId="0" applyFont="1" applyBorder="1" applyAlignment="1">
      <alignment/>
    </xf>
    <xf numFmtId="0" fontId="1" fillId="0" borderId="49" xfId="0" applyFont="1" applyBorder="1" applyAlignment="1">
      <alignment/>
    </xf>
    <xf numFmtId="0" fontId="0" fillId="0" borderId="7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48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/>
      <protection locked="0"/>
    </xf>
    <xf numFmtId="0" fontId="1" fillId="2" borderId="43" xfId="0" applyFont="1" applyFill="1" applyBorder="1" applyAlignment="1" applyProtection="1">
      <alignment/>
      <protection locked="0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 applyProtection="1">
      <alignment/>
      <protection locked="0"/>
    </xf>
    <xf numFmtId="0" fontId="1" fillId="2" borderId="2" xfId="0" applyFont="1" applyFill="1" applyBorder="1" applyAlignment="1">
      <alignment/>
    </xf>
    <xf numFmtId="0" fontId="1" fillId="2" borderId="43" xfId="0" applyFont="1" applyFill="1" applyBorder="1" applyAlignment="1">
      <alignment/>
    </xf>
    <xf numFmtId="0" fontId="1" fillId="2" borderId="9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34" xfId="0" applyBorder="1" applyAlignment="1">
      <alignment horizontal="left"/>
    </xf>
    <xf numFmtId="0" fontId="3" fillId="0" borderId="58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3" fillId="0" borderId="59" xfId="0" applyFont="1" applyBorder="1" applyAlignment="1">
      <alignment horizontal="right" vertical="center"/>
    </xf>
    <xf numFmtId="0" fontId="3" fillId="0" borderId="10" xfId="0" applyFont="1" applyBorder="1" applyAlignment="1">
      <alignment horizontal="right"/>
    </xf>
    <xf numFmtId="0" fontId="3" fillId="0" borderId="60" xfId="0" applyFont="1" applyBorder="1" applyAlignment="1">
      <alignment horizontal="right"/>
    </xf>
    <xf numFmtId="0" fontId="1" fillId="0" borderId="6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62" xfId="0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1" fillId="0" borderId="63" xfId="0" applyFont="1" applyBorder="1" applyAlignment="1">
      <alignment horizontal="right" vertical="center"/>
    </xf>
    <xf numFmtId="0" fontId="1" fillId="0" borderId="31" xfId="0" applyFont="1" applyBorder="1" applyAlignment="1">
      <alignment horizontal="right" vertical="center"/>
    </xf>
    <xf numFmtId="0" fontId="3" fillId="0" borderId="64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0" fillId="0" borderId="46" xfId="0" applyBorder="1" applyAlignment="1">
      <alignment horizontal="left"/>
    </xf>
    <xf numFmtId="0" fontId="0" fillId="0" borderId="18" xfId="0" applyBorder="1" applyAlignment="1">
      <alignment horizontal="left"/>
    </xf>
    <xf numFmtId="0" fontId="2" fillId="0" borderId="46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50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46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2</xdr:col>
      <xdr:colOff>9525</xdr:colOff>
      <xdr:row>3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238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"/>
  <sheetViews>
    <sheetView tabSelected="1" workbookViewId="0" topLeftCell="A1">
      <selection activeCell="A5" sqref="A5"/>
    </sheetView>
  </sheetViews>
  <sheetFormatPr defaultColWidth="9.140625" defaultRowHeight="12.75"/>
  <cols>
    <col min="1" max="1" width="14.7109375" style="1" customWidth="1"/>
    <col min="2" max="2" width="3.7109375" style="1" customWidth="1"/>
    <col min="3" max="4" width="6.7109375" style="1" customWidth="1"/>
    <col min="5" max="5" width="1.7109375" style="1" customWidth="1"/>
    <col min="6" max="6" width="14.7109375" style="1" customWidth="1"/>
    <col min="7" max="7" width="3.7109375" style="1" customWidth="1"/>
    <col min="8" max="9" width="6.7109375" style="1" customWidth="1"/>
    <col min="10" max="10" width="1.7109375" style="1" customWidth="1"/>
    <col min="11" max="11" width="14.7109375" style="1" customWidth="1"/>
    <col min="12" max="12" width="3.7109375" style="1" customWidth="1"/>
    <col min="13" max="14" width="6.7109375" style="1" customWidth="1"/>
    <col min="15" max="17" width="8.7109375" style="1" customWidth="1"/>
    <col min="18" max="16384" width="10.7109375" style="1" customWidth="1"/>
  </cols>
  <sheetData>
    <row r="1" spans="8:14" ht="12.75">
      <c r="H1" s="9" t="s">
        <v>0</v>
      </c>
      <c r="I1" s="84"/>
      <c r="J1" s="84"/>
      <c r="K1" s="84"/>
      <c r="L1" s="84"/>
      <c r="M1" s="84"/>
      <c r="N1" s="11"/>
    </row>
    <row r="2" spans="8:14" ht="12.75">
      <c r="H2" s="112"/>
      <c r="I2" s="96"/>
      <c r="J2" s="96"/>
      <c r="K2" s="96"/>
      <c r="L2" s="96"/>
      <c r="M2" s="96"/>
      <c r="N2" s="113"/>
    </row>
    <row r="3" spans="1:8" ht="12.75" customHeight="1">
      <c r="A3" s="121"/>
      <c r="B3" s="121"/>
      <c r="C3" s="121"/>
      <c r="D3" s="121"/>
      <c r="E3" s="121"/>
      <c r="F3" s="121"/>
      <c r="H3" s="1" t="s">
        <v>179</v>
      </c>
    </row>
    <row r="4" spans="1:8" ht="12.75" customHeight="1">
      <c r="A4" s="121"/>
      <c r="B4" s="121"/>
      <c r="C4" s="121"/>
      <c r="D4" s="121"/>
      <c r="E4" s="121"/>
      <c r="F4" s="121"/>
      <c r="H4" s="1" t="s">
        <v>180</v>
      </c>
    </row>
    <row r="5" spans="1:14" ht="12.75">
      <c r="A5" s="95" t="s">
        <v>181</v>
      </c>
      <c r="H5" s="9" t="s">
        <v>3</v>
      </c>
      <c r="I5" s="10"/>
      <c r="J5" s="10"/>
      <c r="K5" s="84"/>
      <c r="L5" s="84"/>
      <c r="M5" s="84"/>
      <c r="N5" s="85"/>
    </row>
    <row r="6" spans="8:14" ht="12.75">
      <c r="H6" s="114"/>
      <c r="I6" s="115"/>
      <c r="J6" s="115"/>
      <c r="K6" s="115"/>
      <c r="L6" s="115"/>
      <c r="M6" s="115"/>
      <c r="N6" s="116"/>
    </row>
    <row r="7" spans="1:14" ht="12.75">
      <c r="A7" s="119" t="s">
        <v>1</v>
      </c>
      <c r="B7" s="120"/>
      <c r="C7" s="11"/>
      <c r="D7" s="119" t="s">
        <v>166</v>
      </c>
      <c r="E7" s="120"/>
      <c r="F7" s="120"/>
      <c r="G7" s="8"/>
      <c r="H7" s="119" t="s">
        <v>4</v>
      </c>
      <c r="I7" s="120"/>
      <c r="J7" s="10"/>
      <c r="K7" s="84"/>
      <c r="L7" s="84"/>
      <c r="M7" s="84"/>
      <c r="N7" s="85"/>
    </row>
    <row r="8" spans="1:14" s="7" customFormat="1" ht="12.75">
      <c r="A8" s="114"/>
      <c r="B8" s="115"/>
      <c r="C8" s="116"/>
      <c r="D8" s="122"/>
      <c r="E8" s="123"/>
      <c r="F8" s="123"/>
      <c r="G8" s="124"/>
      <c r="H8" s="114"/>
      <c r="I8" s="115"/>
      <c r="J8" s="115"/>
      <c r="K8" s="115"/>
      <c r="L8" s="115"/>
      <c r="M8" s="115"/>
      <c r="N8" s="116"/>
    </row>
    <row r="9" spans="1:14" s="4" customFormat="1" ht="10.5" thickBo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s="4" customFormat="1" ht="12" thickBot="1">
      <c r="A10" s="42" t="s">
        <v>19</v>
      </c>
      <c r="B10" s="43" t="s">
        <v>167</v>
      </c>
      <c r="C10" s="44" t="s">
        <v>5</v>
      </c>
      <c r="D10" s="44" t="s">
        <v>2</v>
      </c>
      <c r="E10" s="59"/>
      <c r="F10" s="46" t="s">
        <v>19</v>
      </c>
      <c r="G10" s="43" t="s">
        <v>167</v>
      </c>
      <c r="H10" s="47" t="s">
        <v>5</v>
      </c>
      <c r="I10" s="44" t="s">
        <v>2</v>
      </c>
      <c r="J10" s="59"/>
      <c r="K10" s="46" t="s">
        <v>19</v>
      </c>
      <c r="L10" s="43" t="s">
        <v>167</v>
      </c>
      <c r="M10" s="47" t="s">
        <v>5</v>
      </c>
      <c r="N10" s="45" t="s">
        <v>2</v>
      </c>
    </row>
    <row r="11" spans="1:14" s="4" customFormat="1" ht="12">
      <c r="A11" s="109" t="s">
        <v>62</v>
      </c>
      <c r="B11" s="110"/>
      <c r="C11" s="110"/>
      <c r="D11" s="110"/>
      <c r="E11" s="60"/>
      <c r="F11" s="110" t="s">
        <v>63</v>
      </c>
      <c r="G11" s="110"/>
      <c r="H11" s="110"/>
      <c r="I11" s="110"/>
      <c r="J11" s="60"/>
      <c r="K11" s="117" t="s">
        <v>116</v>
      </c>
      <c r="L11" s="117"/>
      <c r="M11" s="117"/>
      <c r="N11" s="118"/>
    </row>
    <row r="12" spans="1:14" s="4" customFormat="1" ht="9.75">
      <c r="A12" s="29" t="s">
        <v>20</v>
      </c>
      <c r="B12" s="86"/>
      <c r="C12" s="5">
        <f>B12*10</f>
        <v>0</v>
      </c>
      <c r="D12" s="5">
        <f>B12*65</f>
        <v>0</v>
      </c>
      <c r="E12" s="56"/>
      <c r="F12" s="6" t="s">
        <v>64</v>
      </c>
      <c r="G12" s="86"/>
      <c r="H12" s="2">
        <f>G12*5</f>
        <v>0</v>
      </c>
      <c r="I12" s="5">
        <f>G12*25</f>
        <v>0</v>
      </c>
      <c r="J12" s="56"/>
      <c r="K12" s="6" t="s">
        <v>117</v>
      </c>
      <c r="L12" s="86"/>
      <c r="M12" s="2">
        <f>L12*7</f>
        <v>0</v>
      </c>
      <c r="N12" s="17">
        <f>L12*10</f>
        <v>0</v>
      </c>
    </row>
    <row r="13" spans="1:14" s="4" customFormat="1" ht="9.75">
      <c r="A13" s="29" t="s">
        <v>21</v>
      </c>
      <c r="B13" s="86"/>
      <c r="C13" s="5">
        <f>B13*10</f>
        <v>0</v>
      </c>
      <c r="D13" s="5">
        <f>B13*60</f>
        <v>0</v>
      </c>
      <c r="E13" s="56"/>
      <c r="F13" s="6" t="s">
        <v>16</v>
      </c>
      <c r="G13" s="87"/>
      <c r="H13" s="2">
        <f>G13*5</f>
        <v>0</v>
      </c>
      <c r="I13" s="5">
        <f>G13*25</f>
        <v>0</v>
      </c>
      <c r="J13" s="56"/>
      <c r="K13" s="6" t="s">
        <v>118</v>
      </c>
      <c r="L13" s="86"/>
      <c r="M13" s="2">
        <f>L13*10</f>
        <v>0</v>
      </c>
      <c r="N13" s="17">
        <f>L13*15</f>
        <v>0</v>
      </c>
    </row>
    <row r="14" spans="1:14" s="4" customFormat="1" ht="9.75">
      <c r="A14" s="30" t="s">
        <v>22</v>
      </c>
      <c r="B14" s="86"/>
      <c r="C14" s="5">
        <f>B14*25</f>
        <v>0</v>
      </c>
      <c r="D14" s="5">
        <f>B14*40</f>
        <v>0</v>
      </c>
      <c r="E14" s="56"/>
      <c r="F14" s="6" t="s">
        <v>65</v>
      </c>
      <c r="G14" s="87"/>
      <c r="H14" s="2">
        <f>G14*12</f>
        <v>0</v>
      </c>
      <c r="I14" s="5">
        <f>G14*50</f>
        <v>0</v>
      </c>
      <c r="J14" s="56"/>
      <c r="K14" s="6" t="s">
        <v>119</v>
      </c>
      <c r="L14" s="86"/>
      <c r="M14" s="2">
        <f>L14*10</f>
        <v>0</v>
      </c>
      <c r="N14" s="17">
        <f>L14*50</f>
        <v>0</v>
      </c>
    </row>
    <row r="15" spans="1:14" s="4" customFormat="1" ht="9.75">
      <c r="A15" s="30" t="s">
        <v>23</v>
      </c>
      <c r="B15" s="86"/>
      <c r="C15" s="5">
        <f>B15*25</f>
        <v>0</v>
      </c>
      <c r="D15" s="5">
        <f>B15*120</f>
        <v>0</v>
      </c>
      <c r="E15" s="56"/>
      <c r="F15" s="6" t="s">
        <v>66</v>
      </c>
      <c r="G15" s="87"/>
      <c r="H15" s="2">
        <f>G15*5</f>
        <v>0</v>
      </c>
      <c r="I15" s="5">
        <f>G15*25</f>
        <v>0</v>
      </c>
      <c r="J15" s="56"/>
      <c r="K15" s="6" t="s">
        <v>120</v>
      </c>
      <c r="L15" s="86"/>
      <c r="M15" s="2">
        <f>L15*20</f>
        <v>0</v>
      </c>
      <c r="N15" s="17">
        <f>L15*100</f>
        <v>0</v>
      </c>
    </row>
    <row r="16" spans="1:14" s="4" customFormat="1" ht="9.75">
      <c r="A16" s="30" t="s">
        <v>6</v>
      </c>
      <c r="B16" s="86"/>
      <c r="C16" s="5">
        <f>B16*5</f>
        <v>0</v>
      </c>
      <c r="D16" s="5">
        <f>B16*25</f>
        <v>0</v>
      </c>
      <c r="E16" s="56"/>
      <c r="F16" s="6" t="s">
        <v>67</v>
      </c>
      <c r="G16" s="87"/>
      <c r="H16" s="2">
        <f>G16*15</f>
        <v>0</v>
      </c>
      <c r="I16" s="5">
        <f>G16*80</f>
        <v>0</v>
      </c>
      <c r="J16" s="56"/>
      <c r="K16" s="6" t="s">
        <v>121</v>
      </c>
      <c r="L16" s="86"/>
      <c r="M16" s="2">
        <f>L16*20</f>
        <v>0</v>
      </c>
      <c r="N16" s="17">
        <f>L16*35</f>
        <v>0</v>
      </c>
    </row>
    <row r="17" spans="1:14" s="4" customFormat="1" ht="9.75">
      <c r="A17" s="29" t="s">
        <v>24</v>
      </c>
      <c r="B17" s="86"/>
      <c r="C17" s="5">
        <f>B17*10</f>
        <v>0</v>
      </c>
      <c r="D17" s="5">
        <f>B17*100</f>
        <v>0</v>
      </c>
      <c r="E17" s="56"/>
      <c r="F17" s="6" t="s">
        <v>55</v>
      </c>
      <c r="G17" s="87"/>
      <c r="H17" s="2">
        <f>G17*5</f>
        <v>0</v>
      </c>
      <c r="I17" s="5">
        <f>G17*30</f>
        <v>0</v>
      </c>
      <c r="J17" s="56"/>
      <c r="K17" s="6" t="s">
        <v>122</v>
      </c>
      <c r="L17" s="86"/>
      <c r="M17" s="2">
        <f>L17*5</f>
        <v>0</v>
      </c>
      <c r="N17" s="17">
        <f>L17*15</f>
        <v>0</v>
      </c>
    </row>
    <row r="18" spans="1:14" s="4" customFormat="1" ht="9.75">
      <c r="A18" s="29" t="s">
        <v>25</v>
      </c>
      <c r="B18" s="86"/>
      <c r="C18" s="5">
        <f>B18*5</f>
        <v>0</v>
      </c>
      <c r="D18" s="5">
        <f>B18*35</f>
        <v>0</v>
      </c>
      <c r="E18" s="56"/>
      <c r="F18" s="6" t="s">
        <v>68</v>
      </c>
      <c r="G18" s="87"/>
      <c r="H18" s="2">
        <f>G18*5</f>
        <v>0</v>
      </c>
      <c r="I18" s="5">
        <f>G18*35</f>
        <v>0</v>
      </c>
      <c r="J18" s="56"/>
      <c r="K18" s="6" t="s">
        <v>123</v>
      </c>
      <c r="L18" s="86"/>
      <c r="M18" s="2">
        <f>L18*10</f>
        <v>0</v>
      </c>
      <c r="N18" s="17">
        <f>L18*50</f>
        <v>0</v>
      </c>
    </row>
    <row r="19" spans="1:14" s="4" customFormat="1" ht="9.75">
      <c r="A19" s="29" t="s">
        <v>26</v>
      </c>
      <c r="B19" s="86"/>
      <c r="C19" s="5">
        <f>B19*3</f>
        <v>0</v>
      </c>
      <c r="D19" s="5">
        <f>B19*10</f>
        <v>0</v>
      </c>
      <c r="E19" s="56"/>
      <c r="F19" s="6" t="s">
        <v>18</v>
      </c>
      <c r="G19" s="87"/>
      <c r="H19" s="2">
        <f>G19*10</f>
        <v>0</v>
      </c>
      <c r="I19" s="5">
        <f>G19*50</f>
        <v>0</v>
      </c>
      <c r="J19" s="56"/>
      <c r="K19" s="6" t="s">
        <v>124</v>
      </c>
      <c r="L19" s="86"/>
      <c r="M19" s="2">
        <f>L19*20</f>
        <v>0</v>
      </c>
      <c r="N19" s="17">
        <f>L19*150</f>
        <v>0</v>
      </c>
    </row>
    <row r="20" spans="1:14" s="4" customFormat="1" ht="9.75">
      <c r="A20" s="29" t="s">
        <v>27</v>
      </c>
      <c r="B20" s="86"/>
      <c r="C20" s="5">
        <f>B20*3</f>
        <v>0</v>
      </c>
      <c r="D20" s="5">
        <f>B20*15</f>
        <v>0</v>
      </c>
      <c r="E20" s="56"/>
      <c r="F20" s="26" t="s">
        <v>33</v>
      </c>
      <c r="G20" s="87"/>
      <c r="H20" s="72">
        <f>G20*3</f>
        <v>0</v>
      </c>
      <c r="I20" s="16">
        <f>G20*15</f>
        <v>0</v>
      </c>
      <c r="J20" s="56"/>
      <c r="K20" s="6" t="s">
        <v>125</v>
      </c>
      <c r="L20" s="86"/>
      <c r="M20" s="2">
        <f>L20*7</f>
        <v>0</v>
      </c>
      <c r="N20" s="17">
        <f>L20*50</f>
        <v>0</v>
      </c>
    </row>
    <row r="21" spans="1:14" s="4" customFormat="1" ht="9.75">
      <c r="A21" s="29" t="s">
        <v>28</v>
      </c>
      <c r="B21" s="86"/>
      <c r="C21" s="5">
        <f>B21*20</f>
        <v>0</v>
      </c>
      <c r="D21" s="5">
        <f>B21*150</f>
        <v>0</v>
      </c>
      <c r="E21" s="56"/>
      <c r="F21" s="29"/>
      <c r="G21" s="88"/>
      <c r="H21" s="2"/>
      <c r="I21" s="17"/>
      <c r="J21" s="57"/>
      <c r="K21" s="6" t="s">
        <v>174</v>
      </c>
      <c r="L21" s="86"/>
      <c r="M21" s="2">
        <f>L21*4</f>
        <v>0</v>
      </c>
      <c r="N21" s="17">
        <f>L21*20</f>
        <v>0</v>
      </c>
    </row>
    <row r="22" spans="1:14" s="4" customFormat="1" ht="10.5" thickBot="1">
      <c r="A22" s="29" t="s">
        <v>29</v>
      </c>
      <c r="B22" s="86"/>
      <c r="C22" s="5">
        <f>B22*15</f>
        <v>0</v>
      </c>
      <c r="D22" s="5">
        <f>B22*75</f>
        <v>0</v>
      </c>
      <c r="E22" s="56"/>
      <c r="F22" s="29"/>
      <c r="G22" s="90"/>
      <c r="H22" s="2"/>
      <c r="I22" s="17"/>
      <c r="J22" s="56"/>
      <c r="K22" s="6" t="s">
        <v>175</v>
      </c>
      <c r="L22" s="86"/>
      <c r="M22" s="2">
        <f>L22*20</f>
        <v>0</v>
      </c>
      <c r="N22" s="17">
        <f>L22*150</f>
        <v>0</v>
      </c>
    </row>
    <row r="23" spans="1:14" s="4" customFormat="1" ht="12" thickBot="1">
      <c r="A23" s="29" t="s">
        <v>7</v>
      </c>
      <c r="B23" s="86"/>
      <c r="C23" s="5">
        <f>B23*4</f>
        <v>0</v>
      </c>
      <c r="D23" s="5">
        <f>B23*20</f>
        <v>0</v>
      </c>
      <c r="E23" s="56"/>
      <c r="F23" s="54" t="s">
        <v>12</v>
      </c>
      <c r="G23" s="14">
        <f>SUM(G12:G22)</f>
        <v>0</v>
      </c>
      <c r="H23" s="14">
        <f>SUM(H12:H22)</f>
        <v>0</v>
      </c>
      <c r="I23" s="15">
        <f>SUM(I12:I22)</f>
        <v>0</v>
      </c>
      <c r="J23" s="60"/>
      <c r="K23" s="6" t="s">
        <v>126</v>
      </c>
      <c r="L23" s="86"/>
      <c r="M23" s="2">
        <f>L23*2</f>
        <v>0</v>
      </c>
      <c r="N23" s="17">
        <f>L23*5</f>
        <v>0</v>
      </c>
    </row>
    <row r="24" spans="1:14" s="4" customFormat="1" ht="9.75">
      <c r="A24" s="29" t="s">
        <v>8</v>
      </c>
      <c r="B24" s="86"/>
      <c r="C24" s="5">
        <f>B24*40</f>
        <v>0</v>
      </c>
      <c r="D24" s="5">
        <f>B24*325</f>
        <v>0</v>
      </c>
      <c r="E24" s="56"/>
      <c r="F24" s="35"/>
      <c r="G24" s="34"/>
      <c r="H24" s="35"/>
      <c r="I24" s="35"/>
      <c r="J24" s="56"/>
      <c r="K24" s="6" t="s">
        <v>127</v>
      </c>
      <c r="L24" s="86"/>
      <c r="M24" s="2">
        <f>L24*2</f>
        <v>0</v>
      </c>
      <c r="N24" s="17">
        <f>L24*20</f>
        <v>0</v>
      </c>
    </row>
    <row r="25" spans="1:14" s="4" customFormat="1" ht="12">
      <c r="A25" s="29" t="s">
        <v>9</v>
      </c>
      <c r="B25" s="86"/>
      <c r="C25" s="5">
        <f>B25*2</f>
        <v>0</v>
      </c>
      <c r="D25" s="5">
        <f>B25*10</f>
        <v>0</v>
      </c>
      <c r="E25" s="56"/>
      <c r="F25" s="110" t="s">
        <v>69</v>
      </c>
      <c r="G25" s="110"/>
      <c r="H25" s="110"/>
      <c r="I25" s="110"/>
      <c r="J25" s="56"/>
      <c r="K25" s="6" t="s">
        <v>128</v>
      </c>
      <c r="L25" s="86"/>
      <c r="M25" s="2">
        <f>L25*7</f>
        <v>0</v>
      </c>
      <c r="N25" s="17">
        <f>L25*50</f>
        <v>0</v>
      </c>
    </row>
    <row r="26" spans="1:14" s="4" customFormat="1" ht="9.75">
      <c r="A26" s="29" t="s">
        <v>10</v>
      </c>
      <c r="B26" s="86"/>
      <c r="C26" s="5">
        <f>B26*30</f>
        <v>0</v>
      </c>
      <c r="D26" s="5">
        <f>B26*240</f>
        <v>0</v>
      </c>
      <c r="E26" s="56"/>
      <c r="F26" s="6" t="s">
        <v>15</v>
      </c>
      <c r="G26" s="87"/>
      <c r="H26" s="2">
        <f>G26*20</f>
        <v>0</v>
      </c>
      <c r="I26" s="5">
        <f>G26*150</f>
        <v>0</v>
      </c>
      <c r="J26" s="56"/>
      <c r="K26" s="6" t="s">
        <v>129</v>
      </c>
      <c r="L26" s="86"/>
      <c r="M26" s="2">
        <f>L26*5</f>
        <v>0</v>
      </c>
      <c r="N26" s="17">
        <f>L26*20</f>
        <v>0</v>
      </c>
    </row>
    <row r="27" spans="1:14" s="4" customFormat="1" ht="9.75">
      <c r="A27" s="29" t="s">
        <v>30</v>
      </c>
      <c r="B27" s="86"/>
      <c r="C27" s="5">
        <f>B27*55</f>
        <v>0</v>
      </c>
      <c r="D27" s="5">
        <f>B27*350</f>
        <v>0</v>
      </c>
      <c r="E27" s="56"/>
      <c r="F27" s="6" t="s">
        <v>70</v>
      </c>
      <c r="G27" s="87"/>
      <c r="H27" s="2">
        <f>G27*5</f>
        <v>0</v>
      </c>
      <c r="I27" s="5">
        <f>G27*25</f>
        <v>0</v>
      </c>
      <c r="J27" s="56"/>
      <c r="K27" s="6" t="s">
        <v>130</v>
      </c>
      <c r="L27" s="86"/>
      <c r="M27" s="2">
        <f>L27*10</f>
        <v>0</v>
      </c>
      <c r="N27" s="17">
        <f>L27*110</f>
        <v>0</v>
      </c>
    </row>
    <row r="28" spans="1:14" s="4" customFormat="1" ht="9.75">
      <c r="A28" s="29" t="s">
        <v>31</v>
      </c>
      <c r="B28" s="86"/>
      <c r="C28" s="5">
        <f>B28*60</f>
        <v>0</v>
      </c>
      <c r="D28" s="5">
        <f>B28*450</f>
        <v>0</v>
      </c>
      <c r="E28" s="56"/>
      <c r="F28" s="6" t="s">
        <v>71</v>
      </c>
      <c r="G28" s="87"/>
      <c r="H28" s="2">
        <f>G28*5</f>
        <v>0</v>
      </c>
      <c r="I28" s="5">
        <f>G28*25</f>
        <v>0</v>
      </c>
      <c r="J28" s="56"/>
      <c r="K28" s="6" t="s">
        <v>131</v>
      </c>
      <c r="L28" s="86"/>
      <c r="M28" s="2">
        <f>L28*3</f>
        <v>0</v>
      </c>
      <c r="N28" s="17">
        <f>L28*20</f>
        <v>0</v>
      </c>
    </row>
    <row r="29" spans="1:14" s="4" customFormat="1" ht="9.75">
      <c r="A29" s="29" t="s">
        <v>32</v>
      </c>
      <c r="B29" s="86"/>
      <c r="C29" s="5">
        <f>B29*2</f>
        <v>0</v>
      </c>
      <c r="D29" s="5">
        <f>B29*10</f>
        <v>0</v>
      </c>
      <c r="E29" s="56"/>
      <c r="F29" s="6" t="s">
        <v>72</v>
      </c>
      <c r="G29" s="87"/>
      <c r="H29" s="2">
        <f>G29*2</f>
        <v>0</v>
      </c>
      <c r="I29" s="5">
        <f>G29*10</f>
        <v>0</v>
      </c>
      <c r="J29" s="56"/>
      <c r="K29" s="6" t="s">
        <v>132</v>
      </c>
      <c r="L29" s="86"/>
      <c r="M29" s="2">
        <f>L29*35</f>
        <v>0</v>
      </c>
      <c r="N29" s="17">
        <f>L29*250</f>
        <v>0</v>
      </c>
    </row>
    <row r="30" spans="1:14" s="4" customFormat="1" ht="9.75">
      <c r="A30" s="29" t="s">
        <v>18</v>
      </c>
      <c r="B30" s="86"/>
      <c r="C30" s="5">
        <f>B30*10</f>
        <v>0</v>
      </c>
      <c r="D30" s="5">
        <f>B30*50</f>
        <v>0</v>
      </c>
      <c r="E30" s="56"/>
      <c r="F30" s="6" t="s">
        <v>73</v>
      </c>
      <c r="G30" s="87"/>
      <c r="H30" s="2">
        <f>G30*3</f>
        <v>0</v>
      </c>
      <c r="I30" s="5">
        <f>G30*10</f>
        <v>0</v>
      </c>
      <c r="J30" s="56"/>
      <c r="K30" s="6" t="s">
        <v>133</v>
      </c>
      <c r="L30" s="86"/>
      <c r="M30" s="2">
        <f>L30*80</f>
        <v>0</v>
      </c>
      <c r="N30" s="17">
        <f>L30*600</f>
        <v>0</v>
      </c>
    </row>
    <row r="31" spans="1:14" s="4" customFormat="1" ht="9.75">
      <c r="A31" s="29" t="s">
        <v>33</v>
      </c>
      <c r="B31" s="86"/>
      <c r="C31" s="5">
        <f>B31*3</f>
        <v>0</v>
      </c>
      <c r="D31" s="5">
        <f>B31*15</f>
        <v>0</v>
      </c>
      <c r="E31" s="56"/>
      <c r="F31" s="6" t="s">
        <v>74</v>
      </c>
      <c r="G31" s="87"/>
      <c r="H31" s="2">
        <f>G31*10</f>
        <v>0</v>
      </c>
      <c r="I31" s="5">
        <f>G31*50</f>
        <v>0</v>
      </c>
      <c r="J31" s="56"/>
      <c r="K31" s="6" t="s">
        <v>134</v>
      </c>
      <c r="L31" s="86"/>
      <c r="M31" s="2">
        <f>L31*30</f>
        <v>0</v>
      </c>
      <c r="N31" s="17">
        <f>L31*180</f>
        <v>0</v>
      </c>
    </row>
    <row r="32" spans="1:14" s="4" customFormat="1" ht="9.75">
      <c r="A32" s="29" t="s">
        <v>34</v>
      </c>
      <c r="B32" s="86"/>
      <c r="C32" s="5">
        <f>B32*35</f>
        <v>0</v>
      </c>
      <c r="D32" s="5">
        <f>B32*110</f>
        <v>0</v>
      </c>
      <c r="E32" s="56"/>
      <c r="F32" s="6" t="s">
        <v>75</v>
      </c>
      <c r="G32" s="87"/>
      <c r="H32" s="2">
        <f>G32*15</f>
        <v>0</v>
      </c>
      <c r="I32" s="5">
        <f>G32*80</f>
        <v>0</v>
      </c>
      <c r="J32" s="56"/>
      <c r="K32" s="6" t="s">
        <v>135</v>
      </c>
      <c r="L32" s="86"/>
      <c r="M32" s="2">
        <f>L32*5</f>
        <v>0</v>
      </c>
      <c r="N32" s="17">
        <f>L32*25</f>
        <v>0</v>
      </c>
    </row>
    <row r="33" spans="1:14" s="4" customFormat="1" ht="9.75">
      <c r="A33" s="30" t="s">
        <v>35</v>
      </c>
      <c r="B33" s="86"/>
      <c r="C33" s="5">
        <f>B33*45</f>
        <v>0</v>
      </c>
      <c r="D33" s="5">
        <f>B33*200</f>
        <v>0</v>
      </c>
      <c r="E33" s="56"/>
      <c r="F33" s="29" t="s">
        <v>173</v>
      </c>
      <c r="G33" s="86"/>
      <c r="H33" s="2">
        <f>G33*5</f>
        <v>0</v>
      </c>
      <c r="I33" s="5">
        <f>G33*30</f>
        <v>0</v>
      </c>
      <c r="J33" s="56"/>
      <c r="K33" s="6" t="s">
        <v>136</v>
      </c>
      <c r="L33" s="86"/>
      <c r="M33" s="2">
        <f>L33*10</f>
        <v>0</v>
      </c>
      <c r="N33" s="17">
        <f>L33*75</f>
        <v>0</v>
      </c>
    </row>
    <row r="34" spans="1:14" s="4" customFormat="1" ht="12">
      <c r="A34" s="29" t="s">
        <v>36</v>
      </c>
      <c r="B34" s="86"/>
      <c r="C34" s="5">
        <f>B34*5</f>
        <v>0</v>
      </c>
      <c r="D34" s="5">
        <f>B34*10</f>
        <v>0</v>
      </c>
      <c r="E34" s="56"/>
      <c r="F34" s="69"/>
      <c r="G34" s="92"/>
      <c r="H34" s="3"/>
      <c r="I34" s="19"/>
      <c r="J34" s="60"/>
      <c r="K34" s="6" t="s">
        <v>137</v>
      </c>
      <c r="L34" s="86"/>
      <c r="M34" s="2">
        <f>L34*10</f>
        <v>0</v>
      </c>
      <c r="N34" s="17">
        <f>L34*20</f>
        <v>0</v>
      </c>
    </row>
    <row r="35" spans="1:14" s="4" customFormat="1" ht="10.5" thickBot="1">
      <c r="A35" s="29" t="s">
        <v>37</v>
      </c>
      <c r="B35" s="86"/>
      <c r="C35" s="5">
        <f>B35*11</f>
        <v>0</v>
      </c>
      <c r="D35" s="5">
        <f>B35*75</f>
        <v>0</v>
      </c>
      <c r="E35" s="56"/>
      <c r="F35" s="66"/>
      <c r="G35" s="93"/>
      <c r="H35" s="67"/>
      <c r="I35" s="68"/>
      <c r="J35" s="56"/>
      <c r="K35" s="6" t="s">
        <v>138</v>
      </c>
      <c r="L35" s="86"/>
      <c r="M35" s="2">
        <f>L35*3</f>
        <v>0</v>
      </c>
      <c r="N35" s="17">
        <f>L35*10</f>
        <v>0</v>
      </c>
    </row>
    <row r="36" spans="1:14" s="4" customFormat="1" ht="10.5" thickBot="1">
      <c r="A36" s="29" t="s">
        <v>38</v>
      </c>
      <c r="B36" s="86"/>
      <c r="C36" s="5">
        <f>B36*5</f>
        <v>0</v>
      </c>
      <c r="D36" s="5">
        <f>B36*15</f>
        <v>0</v>
      </c>
      <c r="E36" s="56"/>
      <c r="F36" s="54" t="s">
        <v>12</v>
      </c>
      <c r="G36" s="94">
        <f>SUM(G26:G35)</f>
        <v>0</v>
      </c>
      <c r="H36" s="28">
        <f>SUM(H26:H35)</f>
        <v>0</v>
      </c>
      <c r="I36" s="20">
        <f>SUM(I26:I35)</f>
        <v>0</v>
      </c>
      <c r="J36" s="56"/>
      <c r="K36" s="6" t="s">
        <v>139</v>
      </c>
      <c r="L36" s="86"/>
      <c r="M36" s="2">
        <f>L36*3</f>
        <v>0</v>
      </c>
      <c r="N36" s="17">
        <f>L36*10</f>
        <v>0</v>
      </c>
    </row>
    <row r="37" spans="1:14" s="4" customFormat="1" ht="9.75">
      <c r="A37" s="29" t="s">
        <v>39</v>
      </c>
      <c r="B37" s="86"/>
      <c r="C37" s="5">
        <f>B37*5</f>
        <v>0</v>
      </c>
      <c r="D37" s="5">
        <f>B37*25</f>
        <v>0</v>
      </c>
      <c r="E37" s="56"/>
      <c r="F37" s="35"/>
      <c r="G37" s="34"/>
      <c r="H37" s="35"/>
      <c r="I37" s="35"/>
      <c r="J37" s="56"/>
      <c r="K37" s="6" t="s">
        <v>140</v>
      </c>
      <c r="L37" s="86"/>
      <c r="M37" s="2">
        <f>L37*3</f>
        <v>0</v>
      </c>
      <c r="N37" s="17">
        <f>L37*40</f>
        <v>0</v>
      </c>
    </row>
    <row r="38" spans="1:14" s="4" customFormat="1" ht="12">
      <c r="A38" s="29" t="s">
        <v>176</v>
      </c>
      <c r="B38" s="86"/>
      <c r="C38" s="5">
        <f>B38*15</f>
        <v>0</v>
      </c>
      <c r="D38" s="5">
        <f>B38*190</f>
        <v>0</v>
      </c>
      <c r="E38" s="56"/>
      <c r="F38" s="109" t="s">
        <v>76</v>
      </c>
      <c r="G38" s="110"/>
      <c r="H38" s="110"/>
      <c r="I38" s="111"/>
      <c r="J38" s="56"/>
      <c r="K38" s="6" t="s">
        <v>141</v>
      </c>
      <c r="L38" s="86"/>
      <c r="M38" s="2">
        <f>L38*10</f>
        <v>0</v>
      </c>
      <c r="N38" s="17">
        <f>L38*30</f>
        <v>0</v>
      </c>
    </row>
    <row r="39" spans="1:14" s="4" customFormat="1" ht="9.75">
      <c r="A39" s="29" t="s">
        <v>40</v>
      </c>
      <c r="B39" s="86"/>
      <c r="C39" s="5">
        <f>B39*10</f>
        <v>0</v>
      </c>
      <c r="D39" s="5">
        <f>B39*70</f>
        <v>0</v>
      </c>
      <c r="E39" s="56"/>
      <c r="F39" s="6" t="s">
        <v>77</v>
      </c>
      <c r="G39" s="86"/>
      <c r="H39" s="2">
        <f>G39*15</f>
        <v>0</v>
      </c>
      <c r="I39" s="5">
        <f>G39*150</f>
        <v>0</v>
      </c>
      <c r="J39" s="56"/>
      <c r="K39" s="6" t="s">
        <v>142</v>
      </c>
      <c r="L39" s="86"/>
      <c r="M39" s="2">
        <f>L39*17</f>
        <v>0</v>
      </c>
      <c r="N39" s="17">
        <f>L39*50</f>
        <v>0</v>
      </c>
    </row>
    <row r="40" spans="1:14" s="4" customFormat="1" ht="9.75">
      <c r="A40" s="29" t="s">
        <v>41</v>
      </c>
      <c r="B40" s="86"/>
      <c r="C40" s="5">
        <f>B40*8</f>
        <v>0</v>
      </c>
      <c r="D40" s="5">
        <f>B40*50</f>
        <v>0</v>
      </c>
      <c r="E40" s="56"/>
      <c r="F40" s="6" t="s">
        <v>78</v>
      </c>
      <c r="G40" s="86"/>
      <c r="H40" s="2">
        <f>G40*5</f>
        <v>0</v>
      </c>
      <c r="I40" s="5">
        <f>G40*70</f>
        <v>0</v>
      </c>
      <c r="J40" s="56"/>
      <c r="K40" s="6" t="s">
        <v>143</v>
      </c>
      <c r="L40" s="86"/>
      <c r="M40" s="2">
        <f>L40*7</f>
        <v>0</v>
      </c>
      <c r="N40" s="17">
        <f>L40*45</f>
        <v>0</v>
      </c>
    </row>
    <row r="41" spans="1:14" s="4" customFormat="1" ht="9.75">
      <c r="A41" s="31" t="s">
        <v>11</v>
      </c>
      <c r="B41" s="87"/>
      <c r="C41" s="16">
        <f>B41*20</f>
        <v>0</v>
      </c>
      <c r="D41" s="16">
        <f>B41*150</f>
        <v>0</v>
      </c>
      <c r="E41" s="56"/>
      <c r="F41" s="6" t="s">
        <v>79</v>
      </c>
      <c r="G41" s="86"/>
      <c r="H41" s="2">
        <f>G41*25</f>
        <v>0</v>
      </c>
      <c r="I41" s="5">
        <f>G41*150</f>
        <v>0</v>
      </c>
      <c r="J41" s="56"/>
      <c r="K41" s="6" t="s">
        <v>144</v>
      </c>
      <c r="L41" s="86"/>
      <c r="M41" s="2">
        <f>L41*3</f>
        <v>0</v>
      </c>
      <c r="N41" s="17">
        <f>L41*70</f>
        <v>0</v>
      </c>
    </row>
    <row r="42" spans="1:14" s="4" customFormat="1" ht="9.75">
      <c r="A42" s="29"/>
      <c r="B42" s="88"/>
      <c r="C42" s="2"/>
      <c r="D42" s="17"/>
      <c r="E42" s="57"/>
      <c r="F42" s="6" t="s">
        <v>80</v>
      </c>
      <c r="G42" s="86"/>
      <c r="H42" s="2">
        <f>G42*25</f>
        <v>0</v>
      </c>
      <c r="I42" s="5">
        <f>G42*180</f>
        <v>0</v>
      </c>
      <c r="J42" s="56"/>
      <c r="K42" s="6" t="s">
        <v>145</v>
      </c>
      <c r="L42" s="86"/>
      <c r="M42" s="2">
        <f>L42*5</f>
        <v>0</v>
      </c>
      <c r="N42" s="17">
        <f>L42*15</f>
        <v>0</v>
      </c>
    </row>
    <row r="43" spans="1:14" s="4" customFormat="1" ht="9.75">
      <c r="A43" s="29"/>
      <c r="B43" s="88"/>
      <c r="C43" s="2"/>
      <c r="D43" s="17"/>
      <c r="E43" s="56"/>
      <c r="F43" s="6" t="s">
        <v>81</v>
      </c>
      <c r="G43" s="86"/>
      <c r="H43" s="2">
        <f>G43*4</f>
        <v>0</v>
      </c>
      <c r="I43" s="5">
        <f>G43*30</f>
        <v>0</v>
      </c>
      <c r="J43" s="56"/>
      <c r="K43" s="6" t="s">
        <v>146</v>
      </c>
      <c r="L43" s="86"/>
      <c r="M43" s="2">
        <f>L43*20</f>
        <v>0</v>
      </c>
      <c r="N43" s="17">
        <f>L43*140</f>
        <v>0</v>
      </c>
    </row>
    <row r="44" spans="1:14" s="4" customFormat="1" ht="12" thickBot="1">
      <c r="A44" s="66"/>
      <c r="B44" s="89"/>
      <c r="C44" s="67"/>
      <c r="D44" s="68"/>
      <c r="E44" s="60"/>
      <c r="F44" s="6" t="s">
        <v>82</v>
      </c>
      <c r="G44" s="87"/>
      <c r="H44" s="2">
        <f>G44*30</f>
        <v>0</v>
      </c>
      <c r="I44" s="5">
        <f>G44*250</f>
        <v>0</v>
      </c>
      <c r="J44" s="56"/>
      <c r="K44" s="29" t="s">
        <v>147</v>
      </c>
      <c r="L44" s="86"/>
      <c r="M44" s="2">
        <f>L44*6</f>
        <v>0</v>
      </c>
      <c r="N44" s="17">
        <f>L44*50</f>
        <v>0</v>
      </c>
    </row>
    <row r="45" spans="1:14" s="4" customFormat="1" ht="10.5" thickBot="1">
      <c r="A45" s="13" t="s">
        <v>12</v>
      </c>
      <c r="B45" s="14">
        <f>SUM(B12:B44)</f>
        <v>0</v>
      </c>
      <c r="C45" s="15">
        <f>SUM(C12:C44)</f>
        <v>0</v>
      </c>
      <c r="D45" s="15">
        <f>SUM(D12:D44)</f>
        <v>0</v>
      </c>
      <c r="E45" s="56"/>
      <c r="F45" s="6" t="s">
        <v>83</v>
      </c>
      <c r="G45" s="87"/>
      <c r="H45" s="2">
        <f>G45*45</f>
        <v>0</v>
      </c>
      <c r="I45" s="5">
        <f>G45*340</f>
        <v>0</v>
      </c>
      <c r="J45" s="56"/>
      <c r="K45" s="69"/>
      <c r="L45" s="91"/>
      <c r="M45" s="3"/>
      <c r="N45" s="19"/>
    </row>
    <row r="46" spans="1:14" s="4" customFormat="1" ht="9.75">
      <c r="A46" s="33"/>
      <c r="B46" s="34"/>
      <c r="C46" s="35"/>
      <c r="D46" s="35"/>
      <c r="E46" s="56"/>
      <c r="F46" s="6" t="s">
        <v>84</v>
      </c>
      <c r="G46" s="87"/>
      <c r="H46" s="2">
        <f>G46*60</f>
        <v>0</v>
      </c>
      <c r="I46" s="5">
        <f>G46*420</f>
        <v>0</v>
      </c>
      <c r="J46" s="56"/>
      <c r="K46" s="29"/>
      <c r="L46" s="2"/>
      <c r="M46" s="2"/>
      <c r="N46" s="17"/>
    </row>
    <row r="47" spans="1:14" s="4" customFormat="1" ht="12">
      <c r="A47" s="109" t="s">
        <v>13</v>
      </c>
      <c r="B47" s="110"/>
      <c r="C47" s="110"/>
      <c r="D47" s="110"/>
      <c r="E47" s="56"/>
      <c r="F47" s="6" t="s">
        <v>85</v>
      </c>
      <c r="G47" s="87"/>
      <c r="H47" s="2">
        <f>G47*5</f>
        <v>0</v>
      </c>
      <c r="I47" s="5">
        <f>G47*40</f>
        <v>0</v>
      </c>
      <c r="J47" s="56"/>
      <c r="K47" s="29"/>
      <c r="L47" s="2"/>
      <c r="M47" s="2"/>
      <c r="N47" s="17"/>
    </row>
    <row r="48" spans="1:14" s="4" customFormat="1" ht="9.75">
      <c r="A48" s="29" t="s">
        <v>14</v>
      </c>
      <c r="B48" s="86"/>
      <c r="C48" s="16">
        <f>B48*60</f>
        <v>0</v>
      </c>
      <c r="D48" s="16">
        <f>B48*270</f>
        <v>0</v>
      </c>
      <c r="E48" s="56"/>
      <c r="F48" s="6" t="s">
        <v>86</v>
      </c>
      <c r="G48" s="87"/>
      <c r="H48" s="2">
        <f>G48*15</f>
        <v>0</v>
      </c>
      <c r="I48" s="5">
        <f>G48*100</f>
        <v>0</v>
      </c>
      <c r="J48" s="56"/>
      <c r="K48" s="29"/>
      <c r="L48" s="2"/>
      <c r="M48" s="2"/>
      <c r="N48" s="17"/>
    </row>
    <row r="49" spans="1:14" s="4" customFormat="1" ht="9.75">
      <c r="A49" s="29" t="s">
        <v>15</v>
      </c>
      <c r="B49" s="86"/>
      <c r="C49" s="16">
        <f>B49*30</f>
        <v>0</v>
      </c>
      <c r="D49" s="16">
        <f>B49*150</f>
        <v>0</v>
      </c>
      <c r="E49" s="56"/>
      <c r="F49" s="6" t="s">
        <v>178</v>
      </c>
      <c r="G49" s="87"/>
      <c r="H49" s="2">
        <f>G49*30</f>
        <v>0</v>
      </c>
      <c r="I49" s="5">
        <f>G49*225</f>
        <v>0</v>
      </c>
      <c r="J49" s="56"/>
      <c r="K49" s="29"/>
      <c r="L49" s="2"/>
      <c r="M49" s="2"/>
      <c r="N49" s="17"/>
    </row>
    <row r="50" spans="1:14" s="4" customFormat="1" ht="10.5" thickBot="1">
      <c r="A50" s="29" t="s">
        <v>16</v>
      </c>
      <c r="B50" s="86"/>
      <c r="C50" s="5">
        <f>B50*5</f>
        <v>0</v>
      </c>
      <c r="D50" s="5">
        <f>B50*25</f>
        <v>0</v>
      </c>
      <c r="E50" s="56"/>
      <c r="F50" s="6" t="s">
        <v>87</v>
      </c>
      <c r="G50" s="87"/>
      <c r="H50" s="2">
        <f>G50*25</f>
        <v>0</v>
      </c>
      <c r="I50" s="5">
        <f>G50*150</f>
        <v>0</v>
      </c>
      <c r="J50" s="56"/>
      <c r="K50" s="66"/>
      <c r="L50" s="67"/>
      <c r="M50" s="67"/>
      <c r="N50" s="68"/>
    </row>
    <row r="51" spans="1:14" s="4" customFormat="1" ht="10.5" thickBot="1">
      <c r="A51" s="29" t="s">
        <v>42</v>
      </c>
      <c r="B51" s="86"/>
      <c r="C51" s="16">
        <f>B51*20</f>
        <v>0</v>
      </c>
      <c r="D51" s="16">
        <f>B51*100</f>
        <v>0</v>
      </c>
      <c r="E51" s="56"/>
      <c r="F51" s="6" t="s">
        <v>88</v>
      </c>
      <c r="G51" s="86"/>
      <c r="H51" s="2">
        <f>G51*35</f>
        <v>0</v>
      </c>
      <c r="I51" s="5">
        <f>G51*250</f>
        <v>0</v>
      </c>
      <c r="J51" s="56"/>
      <c r="K51" s="54" t="s">
        <v>12</v>
      </c>
      <c r="L51" s="14">
        <f>SUM(L12:L50)</f>
        <v>0</v>
      </c>
      <c r="M51" s="28">
        <f>SUM(M12:M50)</f>
        <v>0</v>
      </c>
      <c r="N51" s="21">
        <f>SUM(N12:N50)</f>
        <v>0</v>
      </c>
    </row>
    <row r="52" spans="1:14" s="4" customFormat="1" ht="9.75">
      <c r="A52" s="29" t="s">
        <v>17</v>
      </c>
      <c r="B52" s="86"/>
      <c r="C52" s="16">
        <f>B52*20</f>
        <v>0</v>
      </c>
      <c r="D52" s="16">
        <f>B52*100</f>
        <v>0</v>
      </c>
      <c r="E52" s="56"/>
      <c r="F52" s="6" t="s">
        <v>89</v>
      </c>
      <c r="G52" s="87"/>
      <c r="H52" s="2">
        <f>G52*50</f>
        <v>0</v>
      </c>
      <c r="I52" s="5">
        <f>G52*350</f>
        <v>0</v>
      </c>
      <c r="J52" s="56"/>
      <c r="K52" s="35"/>
      <c r="L52" s="34"/>
      <c r="M52" s="35"/>
      <c r="N52" s="36"/>
    </row>
    <row r="53" spans="1:14" s="4" customFormat="1" ht="12">
      <c r="A53" s="29" t="s">
        <v>18</v>
      </c>
      <c r="B53" s="86"/>
      <c r="C53" s="16">
        <f>B53*10</f>
        <v>0</v>
      </c>
      <c r="D53" s="16">
        <f>B53*50</f>
        <v>0</v>
      </c>
      <c r="E53" s="56"/>
      <c r="F53" s="6" t="s">
        <v>91</v>
      </c>
      <c r="G53" s="87"/>
      <c r="H53" s="2">
        <f>G53*10</f>
        <v>0</v>
      </c>
      <c r="I53" s="5">
        <f>G53*75</f>
        <v>0</v>
      </c>
      <c r="J53" s="56"/>
      <c r="K53" s="110" t="s">
        <v>148</v>
      </c>
      <c r="L53" s="110"/>
      <c r="M53" s="110"/>
      <c r="N53" s="111"/>
    </row>
    <row r="54" spans="1:14" s="4" customFormat="1" ht="9.75">
      <c r="A54" s="29" t="s">
        <v>33</v>
      </c>
      <c r="B54" s="86"/>
      <c r="C54" s="16">
        <f>B54*3</f>
        <v>0</v>
      </c>
      <c r="D54" s="16">
        <f>B54*15</f>
        <v>0</v>
      </c>
      <c r="E54" s="56"/>
      <c r="F54" s="6" t="s">
        <v>90</v>
      </c>
      <c r="G54" s="87"/>
      <c r="H54" s="2">
        <f>G54*3</f>
        <v>0</v>
      </c>
      <c r="I54" s="5">
        <f>G54*40</f>
        <v>0</v>
      </c>
      <c r="J54" s="56"/>
      <c r="K54" s="6" t="s">
        <v>149</v>
      </c>
      <c r="L54" s="86"/>
      <c r="M54" s="2">
        <f>L54*10</f>
        <v>0</v>
      </c>
      <c r="N54" s="17">
        <f>L54*60</f>
        <v>0</v>
      </c>
    </row>
    <row r="55" spans="1:14" s="4" customFormat="1" ht="9.75">
      <c r="A55" s="29" t="s">
        <v>43</v>
      </c>
      <c r="B55" s="86"/>
      <c r="C55" s="16">
        <f>B55*15</f>
        <v>0</v>
      </c>
      <c r="D55" s="16">
        <f>B55*50</f>
        <v>0</v>
      </c>
      <c r="E55" s="57"/>
      <c r="F55" s="6" t="s">
        <v>92</v>
      </c>
      <c r="G55" s="87"/>
      <c r="H55" s="2">
        <f>G55*30</f>
        <v>0</v>
      </c>
      <c r="I55" s="5">
        <f>G55*200</f>
        <v>0</v>
      </c>
      <c r="J55" s="56"/>
      <c r="K55" s="6" t="s">
        <v>150</v>
      </c>
      <c r="L55" s="86"/>
      <c r="M55" s="2">
        <f>L55*2</f>
        <v>0</v>
      </c>
      <c r="N55" s="17">
        <f>L55*25</f>
        <v>0</v>
      </c>
    </row>
    <row r="56" spans="1:14" s="4" customFormat="1" ht="12">
      <c r="A56" s="29" t="s">
        <v>44</v>
      </c>
      <c r="B56" s="86"/>
      <c r="C56" s="16">
        <f>B56*15</f>
        <v>0</v>
      </c>
      <c r="D56" s="16">
        <f>B56*80</f>
        <v>0</v>
      </c>
      <c r="E56" s="56"/>
      <c r="F56" s="6" t="s">
        <v>93</v>
      </c>
      <c r="G56" s="87"/>
      <c r="H56" s="2">
        <f>G56*5</f>
        <v>0</v>
      </c>
      <c r="I56" s="5">
        <f>G56*25</f>
        <v>0</v>
      </c>
      <c r="J56" s="60"/>
      <c r="K56" s="6" t="s">
        <v>151</v>
      </c>
      <c r="L56" s="86"/>
      <c r="M56" s="2">
        <f>L56*2</f>
        <v>0</v>
      </c>
      <c r="N56" s="17">
        <f>L56*50</f>
        <v>0</v>
      </c>
    </row>
    <row r="57" spans="1:14" s="4" customFormat="1" ht="12">
      <c r="A57" s="30" t="s">
        <v>45</v>
      </c>
      <c r="B57" s="86"/>
      <c r="C57" s="5">
        <f>B57*30</f>
        <v>0</v>
      </c>
      <c r="D57" s="17">
        <f>B57*140</f>
        <v>0</v>
      </c>
      <c r="E57" s="60"/>
      <c r="F57" s="26" t="s">
        <v>94</v>
      </c>
      <c r="G57" s="87"/>
      <c r="H57" s="72">
        <f>G57*25</f>
        <v>0</v>
      </c>
      <c r="I57" s="16">
        <f>G57*230</f>
        <v>0</v>
      </c>
      <c r="J57" s="56"/>
      <c r="K57" s="6" t="s">
        <v>150</v>
      </c>
      <c r="L57" s="86"/>
      <c r="M57" s="2">
        <f>L57*4</f>
        <v>0</v>
      </c>
      <c r="N57" s="17">
        <f>L57*30</f>
        <v>0</v>
      </c>
    </row>
    <row r="58" spans="1:14" s="4" customFormat="1" ht="9.75">
      <c r="A58" s="69"/>
      <c r="B58" s="3"/>
      <c r="C58" s="3"/>
      <c r="D58" s="19"/>
      <c r="E58" s="56"/>
      <c r="F58" s="29"/>
      <c r="G58" s="90"/>
      <c r="H58" s="2"/>
      <c r="I58" s="17"/>
      <c r="J58" s="56"/>
      <c r="K58" s="6" t="s">
        <v>150</v>
      </c>
      <c r="L58" s="86"/>
      <c r="M58" s="2">
        <f>L58*5</f>
        <v>0</v>
      </c>
      <c r="N58" s="17">
        <f>L58*35</f>
        <v>0</v>
      </c>
    </row>
    <row r="59" spans="1:14" s="4" customFormat="1" ht="10.5" thickBot="1">
      <c r="A59" s="29"/>
      <c r="B59" s="2"/>
      <c r="C59" s="2"/>
      <c r="D59" s="17"/>
      <c r="E59" s="56"/>
      <c r="F59" s="66"/>
      <c r="G59" s="93"/>
      <c r="H59" s="67"/>
      <c r="I59" s="68"/>
      <c r="J59" s="56"/>
      <c r="K59" s="6" t="s">
        <v>150</v>
      </c>
      <c r="L59" s="86"/>
      <c r="M59" s="2">
        <f>L59*6</f>
        <v>0</v>
      </c>
      <c r="N59" s="17">
        <f>L59*45</f>
        <v>0</v>
      </c>
    </row>
    <row r="60" spans="1:14" s="4" customFormat="1" ht="10.5" thickBot="1">
      <c r="A60" s="66"/>
      <c r="B60" s="67"/>
      <c r="C60" s="67"/>
      <c r="D60" s="68"/>
      <c r="E60" s="56"/>
      <c r="F60" s="54" t="s">
        <v>12</v>
      </c>
      <c r="G60" s="14"/>
      <c r="H60" s="28">
        <f>SUM(H39:H59)</f>
        <v>0</v>
      </c>
      <c r="I60" s="20">
        <f>SUM(I39:I59)</f>
        <v>0</v>
      </c>
      <c r="J60" s="56"/>
      <c r="K60" s="6" t="s">
        <v>152</v>
      </c>
      <c r="L60" s="86"/>
      <c r="M60" s="2">
        <f>L60*10</f>
        <v>0</v>
      </c>
      <c r="N60" s="17">
        <f>L60*70</f>
        <v>0</v>
      </c>
    </row>
    <row r="61" spans="1:14" s="4" customFormat="1" ht="10.5" thickBot="1">
      <c r="A61" s="13" t="s">
        <v>12</v>
      </c>
      <c r="B61" s="14"/>
      <c r="C61" s="15">
        <f>SUM(C48:C60)</f>
        <v>0</v>
      </c>
      <c r="D61" s="15">
        <f>SUM(D48:D60)</f>
        <v>0</v>
      </c>
      <c r="E61" s="56"/>
      <c r="F61" s="35"/>
      <c r="G61" s="34"/>
      <c r="H61" s="35"/>
      <c r="I61" s="35"/>
      <c r="J61" s="56"/>
      <c r="K61" s="6" t="s">
        <v>153</v>
      </c>
      <c r="L61" s="86"/>
      <c r="M61" s="2">
        <f>L61*2</f>
        <v>0</v>
      </c>
      <c r="N61" s="17">
        <f>L61*14</f>
        <v>0</v>
      </c>
    </row>
    <row r="62" spans="1:14" s="4" customFormat="1" ht="12">
      <c r="A62" s="33"/>
      <c r="B62" s="34"/>
      <c r="C62" s="35"/>
      <c r="D62" s="35"/>
      <c r="E62" s="56"/>
      <c r="F62" s="109" t="s">
        <v>95</v>
      </c>
      <c r="G62" s="110"/>
      <c r="H62" s="110"/>
      <c r="I62" s="111"/>
      <c r="J62" s="56"/>
      <c r="K62" s="6" t="s">
        <v>154</v>
      </c>
      <c r="L62" s="86"/>
      <c r="M62" s="2">
        <f>L62*4</f>
        <v>0</v>
      </c>
      <c r="N62" s="17">
        <f>L62*10</f>
        <v>0</v>
      </c>
    </row>
    <row r="63" spans="1:14" s="4" customFormat="1" ht="12">
      <c r="A63" s="109" t="s">
        <v>46</v>
      </c>
      <c r="B63" s="110"/>
      <c r="C63" s="110"/>
      <c r="D63" s="111"/>
      <c r="E63" s="56"/>
      <c r="F63" s="6" t="s">
        <v>96</v>
      </c>
      <c r="G63" s="86"/>
      <c r="H63" s="2">
        <f>G63*10</f>
        <v>0</v>
      </c>
      <c r="I63" s="5">
        <f>G63*50</f>
        <v>0</v>
      </c>
      <c r="J63" s="56"/>
      <c r="K63" s="6" t="s">
        <v>155</v>
      </c>
      <c r="L63" s="86"/>
      <c r="M63" s="2"/>
      <c r="N63" s="17"/>
    </row>
    <row r="64" spans="1:14" s="4" customFormat="1" ht="9.75">
      <c r="A64" s="29" t="s">
        <v>47</v>
      </c>
      <c r="B64" s="86"/>
      <c r="C64" s="16">
        <f>B64*40</f>
        <v>0</v>
      </c>
      <c r="D64" s="16">
        <f>B64*150</f>
        <v>0</v>
      </c>
      <c r="E64" s="56"/>
      <c r="F64" s="6" t="s">
        <v>97</v>
      </c>
      <c r="G64" s="86"/>
      <c r="H64" s="2">
        <f>G64*15</f>
        <v>0</v>
      </c>
      <c r="I64" s="5">
        <f>G64*100</f>
        <v>0</v>
      </c>
      <c r="J64" s="56"/>
      <c r="K64" s="6" t="s">
        <v>156</v>
      </c>
      <c r="L64" s="86"/>
      <c r="M64" s="2"/>
      <c r="N64" s="17"/>
    </row>
    <row r="65" spans="1:14" s="4" customFormat="1" ht="9.75">
      <c r="A65" s="29" t="s">
        <v>48</v>
      </c>
      <c r="B65" s="86"/>
      <c r="C65" s="16">
        <f>B65*60</f>
        <v>0</v>
      </c>
      <c r="D65" s="16">
        <f>B65*200</f>
        <v>0</v>
      </c>
      <c r="E65" s="56"/>
      <c r="F65" s="6" t="s">
        <v>98</v>
      </c>
      <c r="G65" s="86"/>
      <c r="H65" s="2">
        <f>G65*5</f>
        <v>0</v>
      </c>
      <c r="I65" s="5">
        <f>G65*30</f>
        <v>0</v>
      </c>
      <c r="J65" s="56"/>
      <c r="K65" s="6" t="s">
        <v>157</v>
      </c>
      <c r="L65" s="86"/>
      <c r="M65" s="2"/>
      <c r="N65" s="17"/>
    </row>
    <row r="66" spans="1:14" s="4" customFormat="1" ht="9.75">
      <c r="A66" s="29" t="s">
        <v>49</v>
      </c>
      <c r="B66" s="86"/>
      <c r="C66" s="16">
        <f>B66*70</f>
        <v>0</v>
      </c>
      <c r="D66" s="16">
        <f>B66*400</f>
        <v>0</v>
      </c>
      <c r="E66" s="56"/>
      <c r="F66" s="6" t="s">
        <v>99</v>
      </c>
      <c r="G66" s="86"/>
      <c r="H66" s="2">
        <f>G66*5</f>
        <v>0</v>
      </c>
      <c r="I66" s="5">
        <f>G66*30</f>
        <v>0</v>
      </c>
      <c r="J66" s="56"/>
      <c r="K66" s="6" t="s">
        <v>158</v>
      </c>
      <c r="L66" s="86"/>
      <c r="M66" s="2"/>
      <c r="N66" s="17"/>
    </row>
    <row r="67" spans="1:14" s="4" customFormat="1" ht="9.75">
      <c r="A67" s="29" t="s">
        <v>50</v>
      </c>
      <c r="B67" s="86"/>
      <c r="C67" s="16">
        <f>B67*70</f>
        <v>0</v>
      </c>
      <c r="D67" s="16">
        <f>B67*200</f>
        <v>0</v>
      </c>
      <c r="E67" s="56"/>
      <c r="F67" s="6" t="s">
        <v>100</v>
      </c>
      <c r="G67" s="86"/>
      <c r="H67" s="2">
        <f>G67*10</f>
        <v>0</v>
      </c>
      <c r="I67" s="5">
        <f>G67*30</f>
        <v>0</v>
      </c>
      <c r="J67" s="56"/>
      <c r="K67" s="6" t="s">
        <v>159</v>
      </c>
      <c r="L67" s="86"/>
      <c r="M67" s="2">
        <f>L67*4</f>
        <v>0</v>
      </c>
      <c r="N67" s="17">
        <f>L67*25</f>
        <v>0</v>
      </c>
    </row>
    <row r="68" spans="1:14" s="4" customFormat="1" ht="9.75">
      <c r="A68" s="29" t="s">
        <v>51</v>
      </c>
      <c r="B68" s="86"/>
      <c r="C68" s="16">
        <f>B68*15</f>
        <v>0</v>
      </c>
      <c r="D68" s="16">
        <f>B68*75</f>
        <v>0</v>
      </c>
      <c r="E68" s="56"/>
      <c r="F68" s="6" t="s">
        <v>101</v>
      </c>
      <c r="G68" s="86"/>
      <c r="H68" s="2">
        <f>G68*5</f>
        <v>0</v>
      </c>
      <c r="I68" s="5">
        <f>G68*15</f>
        <v>0</v>
      </c>
      <c r="J68" s="56"/>
      <c r="K68" s="6" t="s">
        <v>160</v>
      </c>
      <c r="L68" s="86"/>
      <c r="M68" s="2">
        <f>L68*8</f>
        <v>0</v>
      </c>
      <c r="N68" s="17">
        <f>L68*50</f>
        <v>0</v>
      </c>
    </row>
    <row r="69" spans="1:14" s="4" customFormat="1" ht="9.75">
      <c r="A69" s="29" t="s">
        <v>16</v>
      </c>
      <c r="B69" s="86"/>
      <c r="C69" s="16">
        <f>B69*5</f>
        <v>0</v>
      </c>
      <c r="D69" s="16">
        <f>B69*25</f>
        <v>0</v>
      </c>
      <c r="E69" s="56"/>
      <c r="F69" s="6" t="s">
        <v>102</v>
      </c>
      <c r="G69" s="86"/>
      <c r="H69" s="2">
        <f>G69*5</f>
        <v>0</v>
      </c>
      <c r="I69" s="5">
        <f>G69*10</f>
        <v>0</v>
      </c>
      <c r="J69" s="56"/>
      <c r="K69" s="29" t="s">
        <v>161</v>
      </c>
      <c r="L69" s="86"/>
      <c r="M69" s="2">
        <f>L69*15</f>
        <v>0</v>
      </c>
      <c r="N69" s="17">
        <f>L69*60</f>
        <v>0</v>
      </c>
    </row>
    <row r="70" spans="1:14" s="4" customFormat="1" ht="9.75">
      <c r="A70" s="29" t="s">
        <v>24</v>
      </c>
      <c r="B70" s="86"/>
      <c r="C70" s="16">
        <f>B70*10</f>
        <v>0</v>
      </c>
      <c r="D70" s="16">
        <f>B70*100</f>
        <v>0</v>
      </c>
      <c r="E70" s="56"/>
      <c r="F70" s="6" t="s">
        <v>103</v>
      </c>
      <c r="G70" s="86"/>
      <c r="H70" s="2">
        <f>G70*10</f>
        <v>0</v>
      </c>
      <c r="I70" s="5">
        <f>G70*30</f>
        <v>0</v>
      </c>
      <c r="J70" s="56"/>
      <c r="K70" s="69"/>
      <c r="L70" s="91"/>
      <c r="M70" s="3"/>
      <c r="N70" s="19"/>
    </row>
    <row r="71" spans="1:14" s="4" customFormat="1" ht="9.75">
      <c r="A71" s="29" t="s">
        <v>52</v>
      </c>
      <c r="B71" s="86"/>
      <c r="C71" s="16">
        <f>B71*20</f>
        <v>0</v>
      </c>
      <c r="D71" s="16">
        <f>B71*140</f>
        <v>0</v>
      </c>
      <c r="E71" s="56"/>
      <c r="F71" s="6" t="s">
        <v>104</v>
      </c>
      <c r="G71" s="86"/>
      <c r="H71" s="2">
        <f>G71*10</f>
        <v>0</v>
      </c>
      <c r="I71" s="5">
        <f>G71*30</f>
        <v>0</v>
      </c>
      <c r="J71" s="56"/>
      <c r="K71" s="29"/>
      <c r="L71" s="90"/>
      <c r="M71" s="2"/>
      <c r="N71" s="17"/>
    </row>
    <row r="72" spans="1:14" s="4" customFormat="1" ht="10.5" thickBot="1">
      <c r="A72" s="29" t="s">
        <v>53</v>
      </c>
      <c r="B72" s="86"/>
      <c r="C72" s="16">
        <f>B72*25</f>
        <v>0</v>
      </c>
      <c r="D72" s="16">
        <f>B72*180</f>
        <v>0</v>
      </c>
      <c r="E72" s="56"/>
      <c r="F72" s="6" t="s">
        <v>105</v>
      </c>
      <c r="G72" s="86"/>
      <c r="H72" s="2">
        <f>G72*10</f>
        <v>0</v>
      </c>
      <c r="I72" s="5">
        <f>G72*35</f>
        <v>0</v>
      </c>
      <c r="J72" s="56"/>
      <c r="K72" s="66"/>
      <c r="L72" s="93"/>
      <c r="M72" s="67"/>
      <c r="N72" s="68"/>
    </row>
    <row r="73" spans="1:14" s="4" customFormat="1" ht="10.5" thickBot="1">
      <c r="A73" s="29" t="s">
        <v>54</v>
      </c>
      <c r="B73" s="86"/>
      <c r="C73" s="16">
        <f>B73*30</f>
        <v>0</v>
      </c>
      <c r="D73" s="16">
        <f>B73*230</f>
        <v>0</v>
      </c>
      <c r="E73" s="56"/>
      <c r="F73" s="6" t="s">
        <v>106</v>
      </c>
      <c r="G73" s="86"/>
      <c r="H73" s="2">
        <f>G73*15</f>
        <v>0</v>
      </c>
      <c r="I73" s="5">
        <f>G73*90</f>
        <v>0</v>
      </c>
      <c r="J73" s="56"/>
      <c r="K73" s="54" t="s">
        <v>12</v>
      </c>
      <c r="L73" s="14">
        <f>SUM(L54:L72)</f>
        <v>0</v>
      </c>
      <c r="M73" s="28">
        <f>SUM(M54:M72)</f>
        <v>0</v>
      </c>
      <c r="N73" s="21">
        <f>SUM(N54:N72)</f>
        <v>0</v>
      </c>
    </row>
    <row r="74" spans="1:14" s="4" customFormat="1" ht="12" customHeight="1" thickBot="1">
      <c r="A74" s="29" t="s">
        <v>55</v>
      </c>
      <c r="B74" s="86"/>
      <c r="C74" s="16">
        <f>B74*5</f>
        <v>0</v>
      </c>
      <c r="D74" s="16">
        <f>B74*30</f>
        <v>0</v>
      </c>
      <c r="E74" s="56"/>
      <c r="F74" s="6" t="s">
        <v>107</v>
      </c>
      <c r="G74" s="86"/>
      <c r="H74" s="2">
        <f>G74*25</f>
        <v>0</v>
      </c>
      <c r="I74" s="5">
        <f>G74*200</f>
        <v>0</v>
      </c>
      <c r="J74" s="56"/>
      <c r="K74" s="38"/>
      <c r="L74" s="23"/>
      <c r="M74" s="22"/>
      <c r="N74" s="24"/>
    </row>
    <row r="75" spans="1:14" s="4" customFormat="1" ht="12" customHeight="1" thickBot="1" thickTop="1">
      <c r="A75" s="29" t="s">
        <v>56</v>
      </c>
      <c r="B75" s="86"/>
      <c r="C75" s="16">
        <f>B75*10</f>
        <v>0</v>
      </c>
      <c r="D75" s="16">
        <f>B75*50</f>
        <v>0</v>
      </c>
      <c r="E75" s="56"/>
      <c r="F75" s="6" t="s">
        <v>108</v>
      </c>
      <c r="G75" s="86"/>
      <c r="H75" s="2">
        <f>G75*5</f>
        <v>0</v>
      </c>
      <c r="I75" s="5">
        <f>G75*100</f>
        <v>0</v>
      </c>
      <c r="J75" s="56"/>
      <c r="K75" s="48" t="s">
        <v>165</v>
      </c>
      <c r="L75" s="18">
        <f>L73+L51</f>
        <v>0</v>
      </c>
      <c r="M75" s="39">
        <f>M73+M51</f>
        <v>0</v>
      </c>
      <c r="N75" s="25">
        <f>N73+N51</f>
        <v>0</v>
      </c>
    </row>
    <row r="76" spans="1:14" s="4" customFormat="1" ht="14.25" customHeight="1" thickBot="1" thickTop="1">
      <c r="A76" s="29" t="s">
        <v>57</v>
      </c>
      <c r="B76" s="86"/>
      <c r="C76" s="16">
        <f>B76*3</f>
        <v>0</v>
      </c>
      <c r="D76" s="16">
        <f>B76*15</f>
        <v>0</v>
      </c>
      <c r="E76" s="56"/>
      <c r="F76" s="6" t="s">
        <v>109</v>
      </c>
      <c r="G76" s="86"/>
      <c r="H76" s="2">
        <f>G76*20</f>
        <v>0</v>
      </c>
      <c r="I76" s="5">
        <f>G76*100</f>
        <v>0</v>
      </c>
      <c r="J76" s="56"/>
      <c r="K76" s="27"/>
      <c r="L76" s="12"/>
      <c r="M76" s="3"/>
      <c r="N76" s="19"/>
    </row>
    <row r="77" spans="1:14" s="4" customFormat="1" ht="14.25" customHeight="1">
      <c r="A77" s="29" t="s">
        <v>58</v>
      </c>
      <c r="B77" s="86"/>
      <c r="C77" s="16">
        <f>B77*10</f>
        <v>0</v>
      </c>
      <c r="D77" s="16">
        <f>B77*70</f>
        <v>0</v>
      </c>
      <c r="E77" s="56"/>
      <c r="F77" s="6" t="s">
        <v>110</v>
      </c>
      <c r="G77" s="86"/>
      <c r="H77" s="2">
        <f>G77*25</f>
        <v>0</v>
      </c>
      <c r="I77" s="5">
        <f>G77*150</f>
        <v>0</v>
      </c>
      <c r="J77" s="56"/>
      <c r="K77" s="103" t="s">
        <v>162</v>
      </c>
      <c r="L77" s="105">
        <f>B87</f>
        <v>0</v>
      </c>
      <c r="M77" s="105">
        <f>C87</f>
        <v>0</v>
      </c>
      <c r="N77" s="107">
        <f>D87</f>
        <v>0</v>
      </c>
    </row>
    <row r="78" spans="1:14" s="4" customFormat="1" ht="14.25" customHeight="1" thickBot="1">
      <c r="A78" s="29" t="s">
        <v>59</v>
      </c>
      <c r="B78" s="86"/>
      <c r="C78" s="16">
        <f>B78*20</f>
        <v>0</v>
      </c>
      <c r="D78" s="16">
        <f>B78*70</f>
        <v>0</v>
      </c>
      <c r="E78" s="56"/>
      <c r="F78" s="6" t="s">
        <v>111</v>
      </c>
      <c r="G78" s="86"/>
      <c r="H78" s="2">
        <f>G78*15</f>
        <v>0</v>
      </c>
      <c r="I78" s="5">
        <f>G78*125</f>
        <v>0</v>
      </c>
      <c r="J78" s="57"/>
      <c r="K78" s="104"/>
      <c r="L78" s="106"/>
      <c r="M78" s="106"/>
      <c r="N78" s="108"/>
    </row>
    <row r="79" spans="1:14" s="4" customFormat="1" ht="9.75">
      <c r="A79" s="29" t="s">
        <v>60</v>
      </c>
      <c r="B79" s="86"/>
      <c r="C79" s="5">
        <f>B79*30</f>
        <v>0</v>
      </c>
      <c r="D79" s="5">
        <f>B79*200</f>
        <v>0</v>
      </c>
      <c r="E79" s="56"/>
      <c r="F79" s="6" t="s">
        <v>112</v>
      </c>
      <c r="G79" s="86"/>
      <c r="H79" s="2">
        <f>G79*10</f>
        <v>0</v>
      </c>
      <c r="I79" s="17">
        <f>G79*30</f>
        <v>0</v>
      </c>
      <c r="J79" s="56"/>
      <c r="K79" s="103" t="s">
        <v>163</v>
      </c>
      <c r="L79" s="105">
        <f>G87</f>
        <v>0</v>
      </c>
      <c r="M79" s="105">
        <f>H87</f>
        <v>0</v>
      </c>
      <c r="N79" s="107">
        <f>I87</f>
        <v>0</v>
      </c>
    </row>
    <row r="80" spans="1:14" s="4" customFormat="1" ht="13.5" customHeight="1" thickBot="1">
      <c r="A80" s="69"/>
      <c r="B80" s="3"/>
      <c r="C80" s="3"/>
      <c r="D80" s="70"/>
      <c r="E80" s="56"/>
      <c r="F80" s="6" t="s">
        <v>113</v>
      </c>
      <c r="G80" s="86"/>
      <c r="H80" s="2">
        <f>G80*15</f>
        <v>0</v>
      </c>
      <c r="I80" s="17">
        <f>G80*20</f>
        <v>0</v>
      </c>
      <c r="J80" s="56"/>
      <c r="K80" s="104"/>
      <c r="L80" s="106"/>
      <c r="M80" s="106"/>
      <c r="N80" s="108"/>
    </row>
    <row r="81" spans="1:14" s="4" customFormat="1" ht="9.75">
      <c r="A81" s="29"/>
      <c r="B81" s="2"/>
      <c r="C81" s="2"/>
      <c r="D81" s="5"/>
      <c r="E81" s="56"/>
      <c r="F81" s="29" t="s">
        <v>114</v>
      </c>
      <c r="G81" s="86"/>
      <c r="H81" s="2">
        <f>G81*5</f>
        <v>0</v>
      </c>
      <c r="I81" s="17">
        <f>G81*30</f>
        <v>0</v>
      </c>
      <c r="J81" s="56"/>
      <c r="K81" s="103" t="s">
        <v>164</v>
      </c>
      <c r="L81" s="105">
        <f>L75</f>
        <v>0</v>
      </c>
      <c r="M81" s="105">
        <f>M75</f>
        <v>0</v>
      </c>
      <c r="N81" s="107">
        <f>N75</f>
        <v>0</v>
      </c>
    </row>
    <row r="82" spans="1:14" s="4" customFormat="1" ht="13.5" customHeight="1" thickBot="1">
      <c r="A82" s="66"/>
      <c r="B82" s="67"/>
      <c r="C82" s="67"/>
      <c r="D82" s="71"/>
      <c r="E82" s="56"/>
      <c r="F82" s="69"/>
      <c r="G82" s="3"/>
      <c r="H82" s="3"/>
      <c r="I82" s="19"/>
      <c r="J82" s="56"/>
      <c r="K82" s="104"/>
      <c r="L82" s="106"/>
      <c r="M82" s="106"/>
      <c r="N82" s="108"/>
    </row>
    <row r="83" spans="1:14" s="4" customFormat="1" ht="13.5" customHeight="1" thickBot="1">
      <c r="A83" s="13" t="s">
        <v>12</v>
      </c>
      <c r="B83" s="14"/>
      <c r="C83" s="20">
        <f>SUM(C64:C82)</f>
        <v>0</v>
      </c>
      <c r="D83" s="20">
        <f>SUM(D64:D82)</f>
        <v>0</v>
      </c>
      <c r="E83" s="56"/>
      <c r="F83" s="29"/>
      <c r="G83" s="2"/>
      <c r="H83" s="2"/>
      <c r="I83" s="17"/>
      <c r="K83" s="61" t="s">
        <v>169</v>
      </c>
      <c r="L83" s="41"/>
      <c r="M83" s="97">
        <f>M77+M79+M81</f>
        <v>0</v>
      </c>
      <c r="N83" s="98"/>
    </row>
    <row r="84" spans="1:14" s="4" customFormat="1" ht="13.5" customHeight="1" thickBot="1">
      <c r="A84" s="33"/>
      <c r="B84" s="34"/>
      <c r="C84" s="35"/>
      <c r="D84" s="36"/>
      <c r="E84" s="56"/>
      <c r="F84" s="66"/>
      <c r="G84" s="67"/>
      <c r="H84" s="67"/>
      <c r="I84" s="68"/>
      <c r="K84" s="62" t="s">
        <v>170</v>
      </c>
      <c r="L84" s="40"/>
      <c r="M84" s="99"/>
      <c r="N84" s="100"/>
    </row>
    <row r="85" spans="1:14" ht="13.5" thickBot="1">
      <c r="A85" s="75"/>
      <c r="D85" s="76"/>
      <c r="E85" s="56"/>
      <c r="F85" s="54" t="s">
        <v>12</v>
      </c>
      <c r="G85" s="14"/>
      <c r="H85" s="28">
        <f>SUM(H63:H84)</f>
        <v>0</v>
      </c>
      <c r="I85" s="21">
        <f>SUM(I63:I84)</f>
        <v>0</v>
      </c>
      <c r="J85" s="4"/>
      <c r="K85" s="61" t="s">
        <v>171</v>
      </c>
      <c r="L85" s="63"/>
      <c r="M85" s="97">
        <f>M83*6.5</f>
        <v>0</v>
      </c>
      <c r="N85" s="98"/>
    </row>
    <row r="86" spans="1:14" ht="13.5" thickBot="1">
      <c r="A86" s="77"/>
      <c r="B86" s="78"/>
      <c r="C86" s="79"/>
      <c r="D86" s="80"/>
      <c r="E86" s="56"/>
      <c r="F86" s="41"/>
      <c r="G86" s="23"/>
      <c r="H86" s="22"/>
      <c r="I86" s="24"/>
      <c r="J86" s="4"/>
      <c r="K86" s="62" t="s">
        <v>177</v>
      </c>
      <c r="L86" s="40"/>
      <c r="M86" s="99"/>
      <c r="N86" s="100"/>
    </row>
    <row r="87" spans="1:14" ht="14.25" thickBot="1" thickTop="1">
      <c r="A87" s="81" t="s">
        <v>61</v>
      </c>
      <c r="B87" s="49"/>
      <c r="C87" s="82">
        <f>C83+C61+C45</f>
        <v>0</v>
      </c>
      <c r="D87" s="83">
        <f>D83+D61+D45</f>
        <v>0</v>
      </c>
      <c r="E87" s="58"/>
      <c r="F87" s="55" t="s">
        <v>115</v>
      </c>
      <c r="G87" s="49">
        <f>G85+G60+G36+G23</f>
        <v>0</v>
      </c>
      <c r="H87" s="49">
        <f>H85+H60+H36+H23</f>
        <v>0</v>
      </c>
      <c r="I87" s="73">
        <f>I85+I60+I36+I23</f>
        <v>0</v>
      </c>
      <c r="J87" s="58"/>
      <c r="K87" s="62" t="s">
        <v>172</v>
      </c>
      <c r="L87" s="64"/>
      <c r="M87" s="101">
        <f>((N77+N79+N81)+M85)/2</f>
        <v>0</v>
      </c>
      <c r="N87" s="102"/>
    </row>
    <row r="88" spans="1:14" ht="12.75">
      <c r="A88" s="65" t="s">
        <v>168</v>
      </c>
      <c r="B88" s="4"/>
      <c r="C88" s="4"/>
      <c r="D88" s="4"/>
      <c r="E88" s="50"/>
      <c r="F88" s="4"/>
      <c r="G88" s="4"/>
      <c r="H88" s="4"/>
      <c r="I88" s="4"/>
      <c r="J88" s="74"/>
      <c r="K88" s="4"/>
      <c r="L88" s="4"/>
      <c r="M88" s="4"/>
      <c r="N88" s="4"/>
    </row>
    <row r="89" spans="1:14" ht="12.75">
      <c r="A89" s="52"/>
      <c r="B89" s="53"/>
      <c r="C89" s="52"/>
      <c r="D89" s="52"/>
      <c r="E89" s="50"/>
      <c r="F89" s="52"/>
      <c r="G89" s="53"/>
      <c r="H89" s="52"/>
      <c r="I89" s="52"/>
      <c r="J89" s="52"/>
      <c r="K89" s="52"/>
      <c r="L89" s="52"/>
      <c r="M89" s="52"/>
      <c r="N89" s="52"/>
    </row>
    <row r="90" spans="1:14" ht="12.75">
      <c r="A90" s="52"/>
      <c r="B90" s="53"/>
      <c r="C90" s="52"/>
      <c r="D90" s="52"/>
      <c r="E90" s="50"/>
      <c r="F90" s="52"/>
      <c r="G90" s="53"/>
      <c r="H90" s="52"/>
      <c r="I90" s="52"/>
      <c r="J90" s="52"/>
      <c r="K90" s="52"/>
      <c r="L90" s="52"/>
      <c r="M90" s="52"/>
      <c r="N90" s="52"/>
    </row>
    <row r="91" spans="1:14" ht="12.75">
      <c r="A91" s="50"/>
      <c r="B91" s="51"/>
      <c r="C91" s="50"/>
      <c r="D91" s="50"/>
      <c r="E91" s="50"/>
      <c r="F91" s="50"/>
      <c r="G91" s="51"/>
      <c r="H91" s="50"/>
      <c r="I91" s="52"/>
      <c r="J91" s="52"/>
      <c r="K91" s="52"/>
      <c r="L91" s="52"/>
      <c r="M91" s="52"/>
      <c r="N91" s="52"/>
    </row>
    <row r="92" spans="1:10" ht="12.75">
      <c r="A92" s="4"/>
      <c r="B92" s="37"/>
      <c r="C92" s="4"/>
      <c r="D92" s="4"/>
      <c r="E92" s="4"/>
      <c r="F92" s="4"/>
      <c r="G92" s="37"/>
      <c r="H92" s="4"/>
      <c r="I92" s="4"/>
      <c r="J92" s="4"/>
    </row>
    <row r="93" spans="1:10" ht="12.75">
      <c r="A93" s="4"/>
      <c r="B93" s="37"/>
      <c r="C93" s="4"/>
      <c r="D93" s="4"/>
      <c r="E93" s="4"/>
      <c r="F93" s="4"/>
      <c r="G93" s="37"/>
      <c r="H93" s="4"/>
      <c r="I93" s="4"/>
      <c r="J93" s="4"/>
    </row>
    <row r="94" spans="1:10" ht="12.75">
      <c r="A94" s="4"/>
      <c r="B94" s="37"/>
      <c r="C94" s="4"/>
      <c r="D94" s="4"/>
      <c r="E94" s="4"/>
      <c r="F94" s="4"/>
      <c r="G94" s="37"/>
      <c r="H94" s="4"/>
      <c r="I94" s="4"/>
      <c r="J94" s="4"/>
    </row>
    <row r="95" spans="1:10" ht="12.75">
      <c r="A95" s="4"/>
      <c r="B95" s="37"/>
      <c r="C95" s="4"/>
      <c r="D95" s="4"/>
      <c r="E95" s="4"/>
      <c r="F95" s="4"/>
      <c r="G95" s="37"/>
      <c r="H95" s="4"/>
      <c r="I95" s="4"/>
      <c r="J95" s="4"/>
    </row>
    <row r="96" spans="1:10" ht="12.75">
      <c r="A96" s="4"/>
      <c r="B96" s="37"/>
      <c r="C96" s="4"/>
      <c r="D96" s="4"/>
      <c r="E96" s="4"/>
      <c r="J96" s="4"/>
    </row>
  </sheetData>
  <mergeCells count="33">
    <mergeCell ref="H8:N8"/>
    <mergeCell ref="A11:D11"/>
    <mergeCell ref="F11:I11"/>
    <mergeCell ref="A7:B7"/>
    <mergeCell ref="D7:F7"/>
    <mergeCell ref="A8:C8"/>
    <mergeCell ref="D8:G8"/>
    <mergeCell ref="H2:N2"/>
    <mergeCell ref="H6:N6"/>
    <mergeCell ref="A47:D47"/>
    <mergeCell ref="F62:I62"/>
    <mergeCell ref="K11:N11"/>
    <mergeCell ref="K53:N53"/>
    <mergeCell ref="F38:I38"/>
    <mergeCell ref="F25:I25"/>
    <mergeCell ref="H7:I7"/>
    <mergeCell ref="A3:F4"/>
    <mergeCell ref="A63:D63"/>
    <mergeCell ref="K77:K78"/>
    <mergeCell ref="L77:L78"/>
    <mergeCell ref="M77:M78"/>
    <mergeCell ref="N77:N78"/>
    <mergeCell ref="K79:K80"/>
    <mergeCell ref="L79:L80"/>
    <mergeCell ref="M79:M80"/>
    <mergeCell ref="N79:N80"/>
    <mergeCell ref="M83:N84"/>
    <mergeCell ref="M85:N86"/>
    <mergeCell ref="M87:N87"/>
    <mergeCell ref="K81:K82"/>
    <mergeCell ref="L81:L82"/>
    <mergeCell ref="M81:M82"/>
    <mergeCell ref="N81:N82"/>
  </mergeCells>
  <printOptions horizontalCentered="1" verticalCentered="1"/>
  <pageMargins left="0.5" right="0.5" top="0.5" bottom="0.5" header="0" footer="0"/>
  <pageSetup fitToHeight="1" fitToWidth="1" horizontalDpi="300" verticalDpi="300" orientation="portrait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custoemer</dc:creator>
  <cp:keywords/>
  <dc:description/>
  <cp:lastModifiedBy>User</cp:lastModifiedBy>
  <cp:lastPrinted>2003-08-13T14:28:12Z</cp:lastPrinted>
  <dcterms:created xsi:type="dcterms:W3CDTF">2001-10-09T14:54:44Z</dcterms:created>
  <dcterms:modified xsi:type="dcterms:W3CDTF">2007-04-05T16:54:40Z</dcterms:modified>
  <cp:category/>
  <cp:version/>
  <cp:contentType/>
  <cp:contentStatus/>
</cp:coreProperties>
</file>